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3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'Лист1'!$E$1:$K$81</definedName>
    <definedName name="_xlnm.Print_Area" localSheetId="1">'Объём'!$A$1:$O$14</definedName>
    <definedName name="_xlnm.Print_Area" localSheetId="3">'печать'!$B$1:$V$115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<sst xmlns="http://schemas.openxmlformats.org/spreadsheetml/2006/main" count="1024" uniqueCount="512">
  <si>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</si>
  <si>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</si>
  <si>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</si>
  <si>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</si>
  <si>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</si>
  <si>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</si>
  <si>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</si>
  <si>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</si>
  <si>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</si>
  <si>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</si>
  <si>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Наименование показателя объёма (содержание работы)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</si>
  <si>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</si>
  <si>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</si>
  <si>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</si>
  <si>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</si>
  <si>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</si>
  <si>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(наименование муниципального учреждения)</t>
  </si>
  <si>
    <t>МБОУ ВСОШ № 1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</si>
  <si>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</si>
  <si>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</si>
  <si>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</si>
  <si>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</si>
  <si>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</si>
  <si>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</si>
  <si>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</si>
  <si>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</si>
  <si>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</si>
  <si>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</si>
  <si>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</si>
  <si>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</si>
  <si>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</si>
  <si>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</si>
  <si>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</si>
  <si>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</si>
  <si>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</si>
  <si>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</si>
  <si>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</si>
  <si>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</si>
  <si>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У2187</t>
  </si>
  <si>
    <t>У2188</t>
  </si>
  <si>
    <t>У2190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</si>
  <si>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</si>
  <si>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</si>
  <si>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</si>
  <si>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</si>
  <si>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</si>
  <si>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</si>
  <si>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</si>
  <si>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</si>
  <si>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У3119</t>
  </si>
  <si>
    <t>У3120</t>
  </si>
  <si>
    <t>У3121</t>
  </si>
  <si>
    <t>У3122</t>
  </si>
  <si>
    <t>У3123</t>
  </si>
  <si>
    <t>У3124</t>
  </si>
  <si>
    <t>У4856</t>
  </si>
  <si>
    <t>У4857</t>
  </si>
  <si>
    <t>У4858</t>
  </si>
  <si>
    <t>У4859</t>
  </si>
  <si>
    <t>У4860</t>
  </si>
  <si>
    <t>У4861</t>
  </si>
  <si>
    <t>У4863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</si>
  <si>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</si>
  <si>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</si>
  <si>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</si>
  <si>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</si>
  <si>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</si>
  <si>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</si>
  <si>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</si>
  <si>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</si>
  <si>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</si>
  <si>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</si>
  <si>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</si>
  <si>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</si>
  <si>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</si>
  <si>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</si>
  <si>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</si>
  <si>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</si>
  <si>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</si>
  <si>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</si>
  <si>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</si>
  <si>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</si>
  <si>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</si>
  <si>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</si>
  <si>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</si>
  <si>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</si>
  <si>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</si>
  <si>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</si>
  <si>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</si>
  <si>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</si>
  <si>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</si>
  <si>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</si>
  <si>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</si>
  <si>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</si>
  <si>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</si>
  <si>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</si>
  <si>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</si>
  <si>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</si>
  <si>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</si>
  <si>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</si>
  <si>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</si>
  <si>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</si>
  <si>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</si>
  <si>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</si>
  <si>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</si>
  <si>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</si>
  <si>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</si>
  <si>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</si>
  <si>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</si>
  <si>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</si>
  <si>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</si>
  <si>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</si>
  <si>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</si>
  <si>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</si>
  <si>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</si>
  <si>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</si>
  <si>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</si>
  <si>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744</t>
  </si>
  <si>
    <t>ОТЧЕТ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</si>
  <si>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</si>
  <si>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</si>
  <si>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</si>
  <si>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</si>
  <si>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</si>
  <si>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</si>
  <si>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</si>
  <si>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</si>
  <si>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</si>
  <si>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</si>
  <si>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</si>
  <si>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</si>
  <si>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</si>
  <si>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</si>
  <si>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</si>
  <si>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</si>
  <si>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</si>
  <si>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</si>
  <si>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</si>
  <si>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</si>
  <si>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</si>
  <si>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</si>
  <si>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(наименование показателя)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</si>
  <si>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</si>
  <si>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</si>
  <si>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</si>
  <si>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</si>
  <si>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</si>
  <si>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</si>
  <si>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</si>
  <si>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ежеквартально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</si>
  <si>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</si>
  <si>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</si>
  <si>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</si>
  <si>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</si>
  <si>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</si>
  <si>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</si>
  <si>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</si>
  <si>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</si>
  <si>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</si>
  <si>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</si>
  <si>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</si>
  <si>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</si>
  <si>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</si>
  <si>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</si>
  <si>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</si>
  <si>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</si>
  <si>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</si>
  <si>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</si>
  <si>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</si>
  <si>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</si>
  <si>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</si>
  <si>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</si>
  <si>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</si>
  <si>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</si>
  <si>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</si>
  <si>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</si>
  <si>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</si>
  <si>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</si>
  <si>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школа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</si>
  <si>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</si>
  <si>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</si>
  <si>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</si>
  <si>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</si>
  <si>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</si>
  <si>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</si>
  <si>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</si>
  <si>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</si>
  <si>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</si>
  <si>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</si>
  <si>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</si>
  <si>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</si>
  <si>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</si>
  <si>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</si>
  <si>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</si>
  <si>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</si>
  <si>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</si>
  <si>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</si>
  <si>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</si>
  <si>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</si>
  <si>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</si>
  <si>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</si>
  <si>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</si>
  <si>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</si>
  <si>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</si>
  <si>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</si>
  <si>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</si>
  <si>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</si>
  <si>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</si>
  <si>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</si>
  <si>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</si>
  <si>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</si>
  <si>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</si>
  <si>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</si>
  <si>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</si>
  <si>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</si>
  <si>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МБОУ СОШ № 32 С УГЛУБЛЕННЫМ ИЗУЧЕНИЕМ ПРЕДМЕТОВ ЭСТЕТИЧЕСКОГО ЦИКЛА</t>
  </si>
  <si>
    <t>МБОУ СОШ С.БОРИСОВКА</t>
  </si>
  <si>
    <t>МБДОУ детский сад № 9</t>
  </si>
  <si>
    <t>МБОУ "СОШ № 131"</t>
  </si>
  <si>
    <t>МБОУ "ГИМНАЗИЯ № 29"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</si>
  <si>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</si>
  <si>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</si>
  <si>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</si>
  <si>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</si>
  <si>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</si>
  <si>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</si>
  <si>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</si>
  <si>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</si>
  <si>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</si>
  <si>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</si>
  <si>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39"</t>
  </si>
  <si>
    <t>МБДОУ детский сад № 6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</si>
  <si>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</si>
  <si>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</si>
  <si>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</si>
  <si>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</si>
  <si>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</si>
  <si>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</si>
  <si>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</si>
  <si>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</si>
  <si>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</si>
  <si>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МБОУ "СОШ с.Степное"</t>
  </si>
  <si>
    <t>МБОУ "СОШ № 13 Г.УССУРИЙСКА"</t>
  </si>
  <si>
    <t>МБОУ "СОШ С.АЛЕКСЕЙ-НИКОЛЬСКОЕ"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</si>
  <si>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</si>
  <si>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</si>
  <si>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</si>
  <si>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</si>
  <si>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</si>
  <si>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</si>
  <si>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</si>
  <si>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</si>
  <si>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</si>
  <si>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</si>
  <si>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</si>
  <si>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</si>
  <si>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</si>
  <si>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</si>
  <si>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</si>
  <si>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</si>
  <si>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</si>
  <si>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</si>
  <si>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</si>
  <si>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</si>
  <si>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</si>
  <si>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</si>
  <si>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</si>
  <si>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</si>
  <si>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</si>
  <si>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</si>
  <si>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</si>
  <si>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</si>
  <si>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</si>
  <si>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</si>
  <si>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</si>
  <si>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</si>
  <si>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</si>
  <si>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</si>
  <si>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</si>
  <si>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</si>
  <si>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</si>
  <si>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</si>
  <si>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</si>
  <si>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</si>
  <si>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</si>
  <si>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</si>
  <si>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</si>
  <si>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</si>
  <si>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</si>
  <si>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</si>
  <si>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</si>
  <si>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</si>
  <si>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</si>
  <si>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</si>
  <si>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</si>
  <si>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</si>
  <si>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</si>
  <si>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</si>
  <si>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</si>
  <si>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</si>
  <si>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</si>
  <si>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</si>
  <si>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</si>
  <si>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</si>
  <si>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</si>
  <si>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</si>
  <si>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</si>
  <si>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</si>
  <si>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</si>
  <si>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</si>
  <si>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</si>
  <si>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</si>
  <si>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</si>
  <si>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</si>
  <si>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</si>
  <si>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</si>
  <si>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</si>
  <si>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</si>
  <si>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</si>
  <si>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</si>
  <si>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</si>
  <si>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</si>
  <si>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</si>
  <si>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</si>
  <si>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</si>
  <si>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</si>
  <si>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</si>
  <si>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</si>
  <si>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Отклонение, превышающее допустимое (возможное) значение </t>
  </si>
  <si>
    <t>аправпр</t>
  </si>
  <si>
    <t>6</t>
  </si>
  <si>
    <t>отклонение</t>
  </si>
  <si>
    <t>не указано</t>
  </si>
  <si>
    <t>Очная</t>
  </si>
  <si>
    <t>Физические лица</t>
  </si>
  <si>
    <t>10</t>
  </si>
  <si>
    <t>30</t>
  </si>
  <si>
    <t>Администрация Уссурийского городского округа</t>
  </si>
  <si>
    <t>001</t>
  </si>
  <si>
    <t>Реализация дополнительных общеразвивающих программ</t>
  </si>
  <si>
    <t>ДОД</t>
  </si>
  <si>
    <t>11</t>
  </si>
  <si>
    <t>Сохранность контингента обучающихся от первоначального комплектования</t>
  </si>
  <si>
    <t>Доля обучающихся, занявших призовые места в конкурсах, фестивалях, смотрах, выставках, конференциях и иных мероприятиях различного уровня</t>
  </si>
  <si>
    <t>7</t>
  </si>
  <si>
    <t>Доля обучающихся, принимающих участие в конкурсах, фестивалях, смотрах, выставках, конференциях и иных мероприятиях различного уровня</t>
  </si>
  <si>
    <t>Обучение детей по программам дополнительного образования детей</t>
  </si>
  <si>
    <t>Организация дополнительного образования</t>
  </si>
  <si>
    <t>Дата предоставления отчета:</t>
  </si>
  <si>
    <t>(день месяц год)</t>
  </si>
  <si>
    <t>Муниципальное бюджетное дошкольное образовательное учреждение "Детский сад компенсирующего вида № 3" г.Уссурийска Уссурийского городского округа</t>
  </si>
  <si>
    <t>МБДОУ "ЦРР - ДЕТСКИЙ САД № 4."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</si>
  <si>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</si>
  <si>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МБДОУ детский сад № 5</t>
  </si>
  <si>
    <t>Муниципальное бюджетное дошкольное образовательное учреждение детский сад № 5 г.Уссурийска Уссурийского городского округа</t>
  </si>
  <si>
    <t>МАДОУ "ДЕТСКИЙ САД № 6" Г.УССУРИЙСК</t>
  </si>
  <si>
    <t>МУНИЦИПАЛЬНОЕ АВТОНОМНОЕ ДОШКОЛЬНОЕ ОБРАЗОВАТЕЛЬНОЕ УЧРЕЖДЕНИЕ "ДЕТСКИЙ САД № 6" Г.УССУРИЙСКА  УССУРИЙСКОГО ГОРОДСКОГО ОКРУГА</t>
  </si>
  <si>
    <t>МБДОУ детский сад № 7</t>
  </si>
  <si>
    <t>Муниципальное бюджетное дошкольное образовательное учреждение детский сад № 7 г.Уссурийска Уссурийского городского округа</t>
  </si>
  <si>
    <t>МБДОУ "Детский сад № 8."</t>
  </si>
  <si>
    <t>муниципальное бюджетное дошкольное образовательное учреждение "Детский сад № 8" г.Уссурийска Уссурийского городского округа</t>
  </si>
  <si>
    <t>МБДОУ ДЕТСКИЙ САД № 13</t>
  </si>
  <si>
    <t>МУНИЦИПАЛЬНОЕ БЮДЖЕТНОЕ ДОШКОЛЬНОЕ ОБРАЗОВАТЕЛЬНОЕ УЧРЕЖДЕНИЕ "ДЕТСКИЙ САД № 13"  Г.УССУРИЙСКА УССУРИЙСКОГО ГОРОДСКОГО ОКРУГА</t>
  </si>
  <si>
    <t>МБДОУ детский сад № 15</t>
  </si>
  <si>
    <t>Муниципальное бюджетное дошкольное образовательное учреждение детский сад № 15 г.Уссурийска Уссурийского городского округа</t>
  </si>
  <si>
    <t>МБДОУ Д/С № 17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</si>
  <si>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</si>
  <si>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МБДОУ "ДЕТСКИЙ САД № 19."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</si>
  <si>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</si>
  <si>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МБДОУ "Детский сад № 20."</t>
  </si>
  <si>
    <t>Муниципальное бюджетное дошкольное образовательное учреждение "Детский сад № 20" г.Уссурийска Уссурийского городского округа</t>
  </si>
  <si>
    <t>МБДОУ "ДЕТСКИЙ САД № 30"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</si>
  <si>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</si>
  <si>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МБДОУ "ДЕТСКИЙ САД № 35."</t>
  </si>
  <si>
    <t>МУНИЦИПАЛЬНОЕ БЮДЖЕТНОЕ ДОШКОЛЬНОЕ ОБРАЗОВАТЕЛЬНОЕ УЧРЕЖДЕНИЕ "ДЕТСКИЙ САД № 35" Г.УССУРИЙСКА УССУРИЙСКОГО ГОРОДСКОГО ОКРУГА</t>
  </si>
  <si>
    <t>МБДОУ ДЕТСКИЙ САД № 36</t>
  </si>
  <si>
    <t>МУНИЦИПАЛЬНОЕ БЮДЖЕТНОЕ ДОШКОЛЬНОЕ ОБРАЗОВАТЕЛЬНОЕ УЧРЕЖДЕНИЕ "ДЕТСКИЙ САД № 36" Г.УССУРИЙСКА УССУРИЙСКОГО ГОРОДСКОГО ОКРУГА</t>
  </si>
  <si>
    <t>МБДОУ ДЕТСКИЙ САД № 38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</si>
  <si>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</si>
  <si>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МБДОУ "Детский сад № 40."</t>
  </si>
  <si>
    <t>муниципальное бюджетное дошкольное образовательное учреждение "Детский сад № 40" г.Уссурийска Уссурийского городского округа</t>
  </si>
  <si>
    <t>МБДОУ ДЕТСКИЙ САД № 44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</si>
  <si>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</si>
  <si>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МБДОУ "Детский сад № 45."</t>
  </si>
  <si>
    <t>муниципальное бюджетное дошкольное образовательное учреждение "Детский сад № 45" г.Уссурийска Уссурийского городского округа</t>
  </si>
  <si>
    <t>МБДОУ "Детский сад № 57"</t>
  </si>
  <si>
    <t>Муниципальное бюджетное дошкольное образовательное учреждение "Детский сад № 57" г.Уссурийска Уссурийского городского округа</t>
  </si>
  <si>
    <t>МБДОУ "ЦРР - детский сад № 67"</t>
  </si>
  <si>
    <t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</si>
  <si>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>Муниципальное бюджетное дошкольное образовательное учреждение детский сад № 69 г.Уссурийска Уссурийского городского округа</t>
  </si>
  <si>
    <t>Муниципальное бюджетное дошкольное образовательное учреждение "Детский сад № 106" г.Уссурийска Уссурийского городского округа</t>
  </si>
  <si>
    <t>"МБДОУ "Детский сад № 129"</t>
  </si>
  <si>
    <t>муниципальное бюджетное дошкольное образовательное учреждение "Детский сад № 129" г.Уссурийска Уссурийского городского округа.</t>
  </si>
  <si>
    <t>МБДОУ "ДЕТСКИЙ САД № 25."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</si>
  <si>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</si>
  <si>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МБДОУ ДЕТСКИЙ САД № 30 С.БОРИСОВКА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</si>
  <si>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</si>
  <si>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МБДОУ ДЕТСКИЙ САД № 83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</si>
  <si>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</si>
  <si>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МБДОУ ДЕТСКИЙ САД № 8 С. КОРСАКОВКА</t>
  </si>
  <si>
    <t>МУНИЦИПАЛЬНОЕ БЮДЖЕТНОЕ ДОШКОЛЬНОЕ ОБРАЗОВАТЕЛЬНОЕ УЧРЕЖДЕНИЕ ДЕТСКИЙ САД № 8 С. КОРСАКОВКА УССУРИЙСКОГО ГОРОДСКОГО ОКРУГА</t>
  </si>
  <si>
    <t>МБДОУ ДЕТСКИЙ САД № 26 С.СТЕПНОЕ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</si>
  <si>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</si>
  <si>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</si>
  <si>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</si>
  <si>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</si>
  <si>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</si>
  <si>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</si>
  <si>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>МБОУ "СОШ № 130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</si>
  <si>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</si>
  <si>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>МБОУ "СОШ С.КАМЕНУШКА"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</si>
  <si>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</si>
  <si>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МБОУ "СОШ С.КОРСАКОВКА."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</si>
  <si>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</si>
  <si>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МБОУ ООШ С.КОРФОВКА</t>
  </si>
  <si>
    <t>МБОУ "СОШ С.КРАСНЫЙ ЯР"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</si>
  <si>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</si>
  <si>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МБОУ "СОШ С.ПУЦИЛОВКА"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</si>
  <si>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</si>
  <si>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МБОУ "СОШ С. РАКОВКА"</t>
  </si>
  <si>
    <t>МУНИЦИПАЛЬНОЕ БЮДЖЕТНОЕ ОБЩЕОБРАЗОВАТЕЛЬНОЕ УЧРЕЖДЕНИЕ "СРЕДНЯЯ ОБЩЕОБРАЗОВАТЕЛЬНАЯ ШКОЛА С. РАКОВКА" УССУРИЙСКОГО ГОРОДСКОГО ОКРУГА</t>
  </si>
  <si>
    <t>МБОУ СОШ П.ТИМИРЯЗЕВСКИЙ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</si>
  <si>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</si>
  <si>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804200О.99.0.ББ52АЖ48000</t>
  </si>
  <si>
    <t>ББ52</t>
  </si>
  <si>
    <t>80</t>
  </si>
  <si>
    <t>Человеко-час</t>
  </si>
  <si>
    <t>539</t>
  </si>
  <si>
    <t>Количество человеко-часов</t>
  </si>
  <si>
    <t>Укомплектованность педагогическими кадрами в соответствии со штатным расписанием</t>
  </si>
  <si>
    <t>40</t>
  </si>
  <si>
    <t>100</t>
  </si>
  <si>
    <t>060721</t>
  </si>
  <si>
    <t>Нет</t>
  </si>
  <si>
    <t>854199.Р.29.1.БВ040001000</t>
  </si>
  <si>
    <t>БВ04</t>
  </si>
  <si>
    <t>854000.Р.29.1.БВ010002001</t>
  </si>
  <si>
    <t>БВ01</t>
  </si>
  <si>
    <t>физические и юридические лица, органы государственной власти и местного самоуправления, Органы государственной власти, органы местного самоуправления</t>
  </si>
  <si>
    <t>В плановой форме</t>
  </si>
  <si>
    <t>Штук</t>
  </si>
  <si>
    <t>В интересах общества, государственные учреждения, муниципальные учреждения, органы государственной власти</t>
  </si>
  <si>
    <t>Методическое обеспечение образовательной деятельности</t>
  </si>
  <si>
    <t>854199.Р.29.1.ББ970001000</t>
  </si>
  <si>
    <t>Организация проведения общественно-значимых мероприятий в сфере образования, науки и молодежной политики</t>
  </si>
  <si>
    <t>Организация и проведение общественно-значимых мероприятий в сфере образования, науки и молодежной политики</t>
  </si>
  <si>
    <t>ББ97</t>
  </si>
  <si>
    <t>Информационно-технологическое обеспечение управления системой образования</t>
  </si>
  <si>
    <t>Физические и юридические лица (в интересах общества в целом)</t>
  </si>
  <si>
    <t>Количество проведенных  консультаций и обучающих мероприятий, оказанных пользователям</t>
  </si>
  <si>
    <t>Единица</t>
  </si>
  <si>
    <t>90</t>
  </si>
  <si>
    <t>642</t>
  </si>
  <si>
    <t>Штука</t>
  </si>
  <si>
    <t>796</t>
  </si>
  <si>
    <t>Количество проведенных мероприятий</t>
  </si>
  <si>
    <t>Количество сертификатов ПФС, выданных потребителям</t>
  </si>
  <si>
    <t>70</t>
  </si>
  <si>
    <t>60</t>
  </si>
  <si>
    <t>Полнота и достоверность предоставленной информации</t>
  </si>
  <si>
    <t>Удовлетворенность пользователей  работой</t>
  </si>
  <si>
    <t>Доля потребителей, удовлетворенных условиями и качеством предоставляемой работы</t>
  </si>
  <si>
    <t>Отсутствие обоснованных жалоб со стороны пользователей работы</t>
  </si>
  <si>
    <t>6000</t>
  </si>
  <si>
    <t>Соответствие проведенного мероприятия положению (программе, условиям, регламенту)</t>
  </si>
  <si>
    <t>5000</t>
  </si>
  <si>
    <t>Доля проведенных мероприятий от общего числа запланированных</t>
  </si>
  <si>
    <t>Часть 2. Сведения о выполняемых работах</t>
  </si>
  <si>
    <t>Раздел 1</t>
  </si>
  <si>
    <t>Уникальный номер по базовому (отраслевому) перечню</t>
  </si>
  <si>
    <t>3. Показатели, характеризующие  качество и объем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</si>
  <si>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</si>
  <si>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</si>
  <si>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</si>
  <si>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</si>
  <si>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1</t>
  </si>
  <si>
    <t>2</t>
  </si>
  <si>
    <t>3</t>
  </si>
  <si>
    <t>100.00</t>
  </si>
  <si>
    <t>3.2. Показатели, характеризующие объем работы:</t>
  </si>
  <si>
    <t>Показатель, характеризующий содержание муниципальной работы</t>
  </si>
  <si>
    <t>Раздел 2</t>
  </si>
  <si>
    <t>Раздел 3</t>
  </si>
  <si>
    <t>1. Наименование работы:</t>
  </si>
  <si>
    <t xml:space="preserve"> Организация проведения общественно-значимых мероприятий в сфере образования, науки и молодежной политики</t>
  </si>
  <si>
    <t xml:space="preserve">2. Категория потребителей работы: </t>
  </si>
  <si>
    <t xml:space="preserve">1. Наименование работы: </t>
  </si>
  <si>
    <t>0</t>
  </si>
  <si>
    <t>Отчет об исполнении муниципального задания за 1 квартал 2023 года</t>
  </si>
  <si>
    <t>Отчет об исполнении муниципального задания за 1 полугодие 2023 года</t>
  </si>
  <si>
    <t>Отчет об исполнении муниципального задания за 9 месяцев 2023 года</t>
  </si>
  <si>
    <t>Отчет об исполнении муниципального задания за 2023 год</t>
  </si>
  <si>
    <t>о выполнении муниципального задания на 2023 год</t>
  </si>
  <si>
    <t>5</t>
  </si>
  <si>
    <t>2800</t>
  </si>
  <si>
    <t>410616</t>
  </si>
  <si>
    <t>275</t>
  </si>
  <si>
    <t>273</t>
  </si>
  <si>
    <t>138,764</t>
  </si>
  <si>
    <t>18</t>
  </si>
  <si>
    <t>Отчет за первый квартал, за год будет  выполнено муниципальное задание</t>
  </si>
  <si>
    <t>2666</t>
  </si>
  <si>
    <t>540</t>
  </si>
  <si>
    <t>230</t>
  </si>
  <si>
    <t>44,06</t>
  </si>
  <si>
    <t>14</t>
  </si>
  <si>
    <t>Данные за первый квартал, за год будет  выполнено муниципальное задание</t>
  </si>
  <si>
    <t>Данныет за первый квартал, за год будет  выполнено муниципальное задание</t>
  </si>
  <si>
    <t>112</t>
  </si>
  <si>
    <t>10.04.2023г</t>
  </si>
  <si>
    <t>214</t>
  </si>
  <si>
    <t>2676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</si>
</sst>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[$-FC19]d\ mmmm\ yyyy\ &quot;г.&quot;"/>
    <numFmt numFmtId="183" formatCode="\ "/>
    <numFmt numFmtId="184" formatCode="_(&quot;₽&quot;* #,##0.00_);_(&quot;₽&quot;* \(#,##0.00\);_(&quot;₽&quot;* &quot;-&quot;??_);_(@_)"/>
    <numFmt numFmtId="185" formatCode="_(&quot;₽&quot;* #,##0_);_(&quot;₽&quot;* \(#,##0\);_(&quot;₽&quot;* &quot;-&quot;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39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sz val="8"/>
      <color indexed="62"/>
      <name val="Arial"/>
      <family val="2"/>
    </font>
    <font>
      <b/>
      <sz val="12"/>
      <color indexed="11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2"/>
    </font>
    <font>
      <sz val="14"/>
      <color indexed="8"/>
      <name val="Traditional Arabic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sz val="8"/>
      <color rgb="FF405E83"/>
      <name val="Arial"/>
      <family val="2"/>
    </font>
    <font>
      <b/>
      <sz val="12"/>
      <color rgb="FF00FF00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rgb="FF405E8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rgb="FF000000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4"/>
      <color rgb="FF000000"/>
      <name val="Traditional Arabic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b/>
      <sz val="24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66FF3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38" borderId="0" applyNumberFormat="0" applyBorder="0" applyAlignment="0" applyProtection="0"/>
    <xf numFmtId="0" fontId="70" fillId="39" borderId="1" applyNumberFormat="0" applyAlignment="0" applyProtection="0"/>
    <xf numFmtId="0" fontId="71" fillId="40" borderId="2" applyNumberFormat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42" borderId="1" applyNumberFormat="0" applyAlignment="0" applyProtection="0"/>
    <xf numFmtId="0" fontId="78" fillId="0" borderId="6" applyNumberFormat="0" applyFill="0" applyAlignment="0" applyProtection="0"/>
    <xf numFmtId="0" fontId="79" fillId="43" borderId="0" applyNumberFormat="0" applyBorder="0" applyAlignment="0" applyProtection="0"/>
    <xf numFmtId="0" fontId="80" fillId="0" borderId="0">
      <alignment/>
      <protection/>
    </xf>
    <xf numFmtId="0" fontId="0" fillId="44" borderId="7" applyNumberFormat="0" applyFont="0" applyAlignment="0" applyProtection="0"/>
    <xf numFmtId="0" fontId="81" fillId="3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77" fillId="42" borderId="1" applyNumberFormat="0" applyAlignment="0" applyProtection="0"/>
    <xf numFmtId="0" fontId="81" fillId="39" borderId="8" applyNumberFormat="0" applyAlignment="0" applyProtection="0"/>
    <xf numFmtId="0" fontId="70" fillId="39" borderId="1" applyNumberFormat="0" applyAlignment="0" applyProtection="0"/>
    <xf numFmtId="0" fontId="8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71" fillId="40" borderId="2" applyNumberFormat="0" applyAlignment="0" applyProtection="0"/>
    <xf numFmtId="0" fontId="82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41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7" fillId="45" borderId="10" xfId="0" applyFont="1" applyFill="1" applyBorder="1" applyAlignment="1" applyProtection="1" quotePrefix="1">
      <alignment/>
      <protection/>
    </xf>
    <xf numFmtId="1" fontId="88" fillId="45" borderId="10" xfId="0" applyNumberFormat="1" applyFont="1" applyFill="1" applyBorder="1" applyAlignment="1" applyProtection="1">
      <alignment horizontal="left" vertical="center"/>
      <protection/>
    </xf>
    <xf numFmtId="1" fontId="89" fillId="45" borderId="10" xfId="0" applyNumberFormat="1" applyFont="1" applyFill="1" applyBorder="1" applyAlignment="1" applyProtection="1">
      <alignment/>
      <protection/>
    </xf>
    <xf numFmtId="0" fontId="87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7" fillId="45" borderId="10" xfId="0" applyNumberFormat="1" applyFont="1" applyFill="1" applyBorder="1" applyAlignment="1" applyProtection="1">
      <alignment horizontal="left" vertical="top" wrapText="1"/>
      <protection/>
    </xf>
    <xf numFmtId="49" fontId="90" fillId="0" borderId="0" xfId="0" applyNumberFormat="1" applyFont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0" fontId="87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7" fillId="46" borderId="10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 applyProtection="1">
      <alignment/>
      <protection/>
    </xf>
    <xf numFmtId="0" fontId="91" fillId="46" borderId="0" xfId="0" applyFont="1" applyFill="1" applyAlignment="1" applyProtection="1">
      <alignment horizontal="center" vertical="center"/>
      <protection/>
    </xf>
    <xf numFmtId="1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" fontId="93" fillId="46" borderId="10" xfId="0" applyNumberFormat="1" applyFont="1" applyFill="1" applyBorder="1" applyAlignment="1" applyProtection="1">
      <alignment horizontal="center" vertical="center"/>
      <protection/>
    </xf>
    <xf numFmtId="1" fontId="94" fillId="46" borderId="10" xfId="0" applyNumberFormat="1" applyFont="1" applyFill="1" applyBorder="1" applyAlignment="1" applyProtection="1">
      <alignment horizontal="center" vertical="center"/>
      <protection/>
    </xf>
    <xf numFmtId="1" fontId="94" fillId="45" borderId="10" xfId="0" applyNumberFormat="1" applyFont="1" applyFill="1" applyBorder="1" applyAlignment="1" applyProtection="1">
      <alignment horizontal="left" vertical="center"/>
      <protection/>
    </xf>
    <xf numFmtId="1" fontId="95" fillId="46" borderId="10" xfId="0" applyNumberFormat="1" applyFont="1" applyFill="1" applyBorder="1" applyAlignment="1" applyProtection="1">
      <alignment vertical="center"/>
      <protection/>
    </xf>
    <xf numFmtId="1" fontId="96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7" fillId="47" borderId="11" xfId="104" applyFont="1" applyFill="1" applyBorder="1" applyAlignment="1" applyProtection="1">
      <alignment horizontal="center" vertical="center" wrapText="1"/>
      <protection/>
    </xf>
    <xf numFmtId="1" fontId="98" fillId="48" borderId="12" xfId="0" applyNumberFormat="1" applyFont="1" applyFill="1" applyBorder="1" applyAlignment="1" applyProtection="1">
      <alignment horizontal="center" vertical="center" wrapText="1"/>
      <protection/>
    </xf>
    <xf numFmtId="0" fontId="99" fillId="48" borderId="12" xfId="104" applyFont="1" applyFill="1" applyBorder="1" applyAlignment="1" applyProtection="1">
      <alignment horizontal="center" vertical="center" wrapText="1"/>
      <protection/>
    </xf>
    <xf numFmtId="0" fontId="99" fillId="48" borderId="12" xfId="104" applyFont="1" applyFill="1" applyBorder="1" applyAlignment="1" applyProtection="1" quotePrefix="1">
      <alignment horizontal="center" vertical="center" wrapText="1"/>
      <protection/>
    </xf>
    <xf numFmtId="0" fontId="100" fillId="48" borderId="12" xfId="0" applyFont="1" applyFill="1" applyBorder="1" applyAlignment="1" applyProtection="1" quotePrefix="1">
      <alignment horizontal="center" vertical="center" wrapText="1"/>
      <protection/>
    </xf>
    <xf numFmtId="1" fontId="98" fillId="48" borderId="12" xfId="0" applyNumberFormat="1" applyFont="1" applyFill="1" applyBorder="1" applyAlignment="1" applyProtection="1">
      <alignment horizontal="center" vertical="center" wrapText="1"/>
      <protection/>
    </xf>
    <xf numFmtId="0" fontId="101" fillId="48" borderId="12" xfId="0" applyFont="1" applyFill="1" applyBorder="1" applyAlignment="1" applyProtection="1" quotePrefix="1">
      <alignment horizontal="center" vertical="center" wrapText="1"/>
      <protection/>
    </xf>
    <xf numFmtId="0" fontId="101" fillId="48" borderId="12" xfId="0" applyFont="1" applyFill="1" applyBorder="1" applyAlignment="1" applyProtection="1">
      <alignment horizontal="center" vertical="center" wrapText="1"/>
      <protection/>
    </xf>
    <xf numFmtId="0" fontId="83" fillId="48" borderId="0" xfId="0" applyFont="1" applyFill="1" applyAlignment="1" applyProtection="1">
      <alignment/>
      <protection/>
    </xf>
    <xf numFmtId="1" fontId="102" fillId="49" borderId="11" xfId="0" applyNumberFormat="1" applyFont="1" applyFill="1" applyBorder="1" applyAlignment="1" applyProtection="1">
      <alignment horizontal="center" vertical="center" wrapText="1"/>
      <protection/>
    </xf>
    <xf numFmtId="0" fontId="103" fillId="50" borderId="11" xfId="0" applyFont="1" applyFill="1" applyBorder="1" applyAlignment="1" applyProtection="1" quotePrefix="1">
      <alignment horizontal="center" vertical="center" wrapText="1"/>
      <protection/>
    </xf>
    <xf numFmtId="0" fontId="68" fillId="0" borderId="0" xfId="0" applyFont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71" fillId="48" borderId="0" xfId="0" applyFont="1" applyFill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1" fontId="94" fillId="45" borderId="0" xfId="0" applyNumberFormat="1" applyFont="1" applyFill="1" applyBorder="1" applyAlignment="1" applyProtection="1">
      <alignment horizontal="left" vertical="center"/>
      <protection/>
    </xf>
    <xf numFmtId="0" fontId="87" fillId="45" borderId="0" xfId="0" applyNumberFormat="1" applyFont="1" applyFill="1" applyBorder="1" applyAlignment="1" applyProtection="1" quotePrefix="1">
      <alignment horizontal="left" vertical="top" wrapText="1"/>
      <protection/>
    </xf>
    <xf numFmtId="14" fontId="105" fillId="46" borderId="10" xfId="0" applyNumberFormat="1" applyFont="1" applyFill="1" applyBorder="1" applyAlignment="1" applyProtection="1">
      <alignment horizontal="center" vertical="center"/>
      <protection/>
    </xf>
    <xf numFmtId="1" fontId="93" fillId="46" borderId="10" xfId="0" applyNumberFormat="1" applyFont="1" applyFill="1" applyBorder="1" applyAlignment="1" applyProtection="1">
      <alignment horizontal="left" vertical="center"/>
      <protection/>
    </xf>
    <xf numFmtId="0" fontId="106" fillId="51" borderId="13" xfId="69" applyFont="1" applyFill="1" applyBorder="1" applyAlignment="1">
      <alignment horizontal="left" vertical="center"/>
      <protection/>
    </xf>
    <xf numFmtId="1" fontId="94" fillId="46" borderId="10" xfId="0" applyNumberFormat="1" applyFont="1" applyFill="1" applyBorder="1" applyAlignment="1" applyProtection="1">
      <alignment horizontal="left" vertical="center"/>
      <protection/>
    </xf>
    <xf numFmtId="0" fontId="91" fillId="46" borderId="0" xfId="0" applyFont="1" applyFill="1" applyAlignment="1" applyProtection="1">
      <alignment/>
      <protection/>
    </xf>
    <xf numFmtId="0" fontId="68" fillId="46" borderId="0" xfId="0" applyFont="1" applyFill="1" applyAlignment="1" applyProtection="1">
      <alignment/>
      <protection/>
    </xf>
    <xf numFmtId="1" fontId="107" fillId="46" borderId="14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90" fillId="52" borderId="15" xfId="0" applyNumberFormat="1" applyFont="1" applyFill="1" applyBorder="1" applyAlignment="1" applyProtection="1">
      <alignment wrapText="1"/>
      <protection/>
    </xf>
    <xf numFmtId="49" fontId="90" fillId="52" borderId="16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7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8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8" fillId="48" borderId="17" xfId="0" applyNumberFormat="1" applyFont="1" applyFill="1" applyBorder="1" applyAlignment="1" applyProtection="1">
      <alignment horizontal="center" vertical="center" wrapText="1"/>
      <protection locked="0"/>
    </xf>
    <xf numFmtId="49" fontId="108" fillId="53" borderId="17" xfId="0" applyNumberFormat="1" applyFont="1" applyFill="1" applyBorder="1" applyAlignment="1" applyProtection="1">
      <alignment horizontal="center" vertical="center" wrapText="1"/>
      <protection/>
    </xf>
    <xf numFmtId="49" fontId="108" fillId="54" borderId="17" xfId="0" applyNumberFormat="1" applyFont="1" applyFill="1" applyBorder="1" applyAlignment="1" applyProtection="1">
      <alignment horizontal="center" vertical="center" wrapText="1"/>
      <protection/>
    </xf>
    <xf numFmtId="0" fontId="109" fillId="46" borderId="0" xfId="0" applyFont="1" applyFill="1" applyAlignment="1" applyProtection="1">
      <alignment/>
      <protection/>
    </xf>
    <xf numFmtId="0" fontId="110" fillId="46" borderId="0" xfId="0" applyFont="1" applyFill="1" applyAlignment="1" applyProtection="1">
      <alignment/>
      <protection/>
    </xf>
    <xf numFmtId="0" fontId="110" fillId="0" borderId="0" xfId="0" applyFont="1" applyAlignment="1" applyProtection="1">
      <alignment/>
      <protection/>
    </xf>
    <xf numFmtId="0" fontId="109" fillId="0" borderId="0" xfId="0" applyFont="1" applyAlignment="1" applyProtection="1">
      <alignment/>
      <protection/>
    </xf>
    <xf numFmtId="0" fontId="111" fillId="51" borderId="13" xfId="69" applyFont="1" applyFill="1" applyBorder="1" applyAlignment="1">
      <alignment horizontal="left" vertical="center"/>
      <protection/>
    </xf>
    <xf numFmtId="0" fontId="112" fillId="0" borderId="0" xfId="0" applyFont="1" applyAlignment="1">
      <alignment/>
    </xf>
    <xf numFmtId="14" fontId="92" fillId="55" borderId="0" xfId="0" applyNumberFormat="1" applyFont="1" applyFill="1" applyAlignment="1">
      <alignment/>
    </xf>
    <xf numFmtId="0" fontId="92" fillId="55" borderId="0" xfId="0" applyFont="1" applyFill="1" applyAlignment="1">
      <alignment/>
    </xf>
    <xf numFmtId="0" fontId="0" fillId="55" borderId="0" xfId="0" applyFill="1" applyAlignment="1">
      <alignment/>
    </xf>
    <xf numFmtId="0" fontId="101" fillId="48" borderId="18" xfId="0" applyFont="1" applyFill="1" applyBorder="1" applyAlignment="1" applyProtection="1">
      <alignment horizontal="center" vertical="center" wrapText="1"/>
      <protection/>
    </xf>
    <xf numFmtId="0" fontId="1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8" fillId="54" borderId="12" xfId="0" applyNumberFormat="1" applyFont="1" applyFill="1" applyBorder="1" applyAlignment="1" applyProtection="1">
      <alignment horizontal="center" vertical="center" wrapText="1"/>
      <protection/>
    </xf>
    <xf numFmtId="49" fontId="114" fillId="48" borderId="12" xfId="0" applyNumberFormat="1" applyFont="1" applyFill="1" applyBorder="1" applyAlignment="1" applyProtection="1">
      <alignment horizontal="center" vertical="center" wrapText="1"/>
      <protection locked="0"/>
    </xf>
    <xf numFmtId="14" fontId="95" fillId="46" borderId="10" xfId="0" applyNumberFormat="1" applyFont="1" applyFill="1" applyBorder="1" applyAlignment="1" applyProtection="1">
      <alignment horizontal="center" vertical="center"/>
      <protection/>
    </xf>
    <xf numFmtId="0" fontId="115" fillId="48" borderId="12" xfId="104" applyFont="1" applyFill="1" applyBorder="1" applyAlignment="1" applyProtection="1">
      <alignment horizontal="center" vertical="center" wrapText="1"/>
      <protection/>
    </xf>
    <xf numFmtId="0" fontId="115" fillId="48" borderId="12" xfId="104" applyFont="1" applyFill="1" applyBorder="1" applyAlignment="1" applyProtection="1" quotePrefix="1">
      <alignment horizontal="center" vertical="center" wrapText="1"/>
      <protection/>
    </xf>
    <xf numFmtId="1" fontId="115" fillId="48" borderId="12" xfId="0" applyNumberFormat="1" applyFont="1" applyFill="1" applyBorder="1" applyAlignment="1" applyProtection="1">
      <alignment horizontal="center" vertical="center" wrapText="1"/>
      <protection/>
    </xf>
    <xf numFmtId="1" fontId="115" fillId="48" borderId="12" xfId="0" applyNumberFormat="1" applyFont="1" applyFill="1" applyBorder="1" applyAlignment="1" applyProtection="1">
      <alignment horizontal="center" vertical="center" wrapText="1"/>
      <protection/>
    </xf>
    <xf numFmtId="0" fontId="116" fillId="48" borderId="0" xfId="0" applyFont="1" applyFill="1" applyAlignment="1" applyProtection="1">
      <alignment/>
      <protection/>
    </xf>
    <xf numFmtId="0" fontId="117" fillId="48" borderId="0" xfId="0" applyFont="1" applyFill="1" applyAlignment="1" applyProtection="1">
      <alignment/>
      <protection/>
    </xf>
    <xf numFmtId="49" fontId="90" fillId="14" borderId="20" xfId="0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19" fillId="0" borderId="0" xfId="0" applyFont="1" applyAlignment="1" applyProtection="1">
      <alignment/>
      <protection hidden="1"/>
    </xf>
    <xf numFmtId="0" fontId="120" fillId="0" borderId="0" xfId="0" applyFont="1" applyAlignment="1" applyProtection="1">
      <alignment/>
      <protection hidden="1"/>
    </xf>
    <xf numFmtId="1" fontId="120" fillId="0" borderId="0" xfId="0" applyNumberFormat="1" applyFont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/>
      <protection hidden="1"/>
    </xf>
    <xf numFmtId="14" fontId="120" fillId="0" borderId="0" xfId="0" applyNumberFormat="1" applyFont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119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22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0" fontId="108" fillId="0" borderId="0" xfId="0" applyFont="1" applyAlignment="1" applyProtection="1">
      <alignment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0" xfId="0" applyFont="1" applyAlignment="1" applyProtection="1">
      <alignment/>
      <protection hidden="1"/>
    </xf>
    <xf numFmtId="0" fontId="121" fillId="0" borderId="0" xfId="0" applyFont="1" applyBorder="1" applyAlignment="1" applyProtection="1">
      <alignment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vertical="center" wrapText="1"/>
      <protection hidden="1"/>
    </xf>
    <xf numFmtId="0" fontId="87" fillId="0" borderId="21" xfId="0" applyFont="1" applyBorder="1" applyAlignment="1" applyProtection="1">
      <alignment horizontal="center" vertical="top" wrapText="1"/>
      <protection hidden="1"/>
    </xf>
    <xf numFmtId="0" fontId="112" fillId="0" borderId="22" xfId="0" applyFont="1" applyBorder="1" applyAlignment="1" applyProtection="1">
      <alignment horizontal="center" vertical="center" wrapText="1"/>
      <protection hidden="1"/>
    </xf>
    <xf numFmtId="49" fontId="112" fillId="0" borderId="23" xfId="0" applyNumberFormat="1" applyFont="1" applyBorder="1" applyAlignment="1" applyProtection="1">
      <alignment horizontal="center" vertical="center"/>
      <protection hidden="1"/>
    </xf>
    <xf numFmtId="0" fontId="112" fillId="48" borderId="0" xfId="0" applyFont="1" applyFill="1" applyBorder="1" applyAlignment="1" applyProtection="1">
      <alignment/>
      <protection hidden="1"/>
    </xf>
    <xf numFmtId="0" fontId="112" fillId="48" borderId="0" xfId="0" applyFont="1" applyFill="1" applyBorder="1" applyAlignment="1" applyProtection="1">
      <alignment/>
      <protection hidden="1"/>
    </xf>
    <xf numFmtId="0" fontId="112" fillId="0" borderId="12" xfId="0" applyFont="1" applyBorder="1" applyAlignment="1" applyProtection="1">
      <alignment horizontal="center" vertical="center"/>
      <protection hidden="1"/>
    </xf>
    <xf numFmtId="49" fontId="112" fillId="0" borderId="12" xfId="0" applyNumberFormat="1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vertical="center"/>
      <protection hidden="1"/>
    </xf>
    <xf numFmtId="0" fontId="112" fillId="0" borderId="0" xfId="0" applyFont="1" applyBorder="1" applyAlignment="1" applyProtection="1">
      <alignment vertical="center" wrapText="1"/>
      <protection hidden="1"/>
    </xf>
    <xf numFmtId="0" fontId="121" fillId="0" borderId="0" xfId="0" applyFont="1" applyBorder="1" applyAlignment="1" applyProtection="1">
      <alignment/>
      <protection hidden="1"/>
    </xf>
    <xf numFmtId="0" fontId="112" fillId="0" borderId="0" xfId="0" applyFont="1" applyAlignment="1" applyProtection="1">
      <alignment/>
      <protection hidden="1" locked="0"/>
    </xf>
    <xf numFmtId="0" fontId="112" fillId="0" borderId="0" xfId="0" applyFont="1" applyBorder="1" applyAlignment="1" applyProtection="1">
      <alignment/>
      <protection hidden="1" locked="0"/>
    </xf>
    <xf numFmtId="0" fontId="112" fillId="0" borderId="0" xfId="0" applyFont="1" applyBorder="1" applyAlignment="1" applyProtection="1">
      <alignment horizontal="center"/>
      <protection hidden="1" locked="0"/>
    </xf>
    <xf numFmtId="0" fontId="119" fillId="0" borderId="12" xfId="96" applyNumberFormat="1" applyFont="1" applyBorder="1" applyAlignment="1" applyProtection="1">
      <alignment horizontal="center" vertical="center" wrapText="1"/>
      <protection hidden="1"/>
    </xf>
    <xf numFmtId="49" fontId="9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Alignment="1" applyProtection="1">
      <alignment/>
      <protection hidden="1"/>
    </xf>
    <xf numFmtId="1" fontId="93" fillId="46" borderId="24" xfId="0" applyNumberFormat="1" applyFont="1" applyFill="1" applyBorder="1" applyAlignment="1" applyProtection="1">
      <alignment horizontal="left" vertical="center"/>
      <protection locked="0"/>
    </xf>
    <xf numFmtId="0" fontId="123" fillId="47" borderId="11" xfId="104" applyFont="1" applyFill="1" applyBorder="1" applyAlignment="1" applyProtection="1">
      <alignment horizontal="center" vertical="center" wrapText="1"/>
      <protection/>
    </xf>
    <xf numFmtId="1" fontId="93" fillId="46" borderId="24" xfId="0" applyNumberFormat="1" applyFont="1" applyFill="1" applyBorder="1" applyAlignment="1" applyProtection="1">
      <alignment horizontal="left" vertical="center"/>
      <protection/>
    </xf>
    <xf numFmtId="1" fontId="112" fillId="0" borderId="12" xfId="0" applyNumberFormat="1" applyFont="1" applyBorder="1" applyAlignment="1" applyProtection="1">
      <alignment horizontal="center" vertical="center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112" fillId="0" borderId="18" xfId="0" applyFont="1" applyBorder="1" applyAlignment="1" applyProtection="1">
      <alignment horizontal="center" vertical="center" wrapText="1"/>
      <protection hidden="1"/>
    </xf>
    <xf numFmtId="0" fontId="112" fillId="0" borderId="12" xfId="0" applyFont="1" applyBorder="1" applyAlignment="1" applyProtection="1">
      <alignment horizontal="center" vertical="top" wrapText="1"/>
      <protection hidden="1"/>
    </xf>
    <xf numFmtId="0" fontId="112" fillId="0" borderId="18" xfId="0" applyFont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2" fillId="0" borderId="0" xfId="0" applyFont="1" applyBorder="1" applyAlignment="1" applyProtection="1">
      <alignment horizontal="center"/>
      <protection hidden="1"/>
    </xf>
    <xf numFmtId="0" fontId="90" fillId="47" borderId="25" xfId="0" applyFont="1" applyFill="1" applyBorder="1" applyAlignment="1" applyProtection="1">
      <alignment horizontal="center" vertical="center" wrapText="1"/>
      <protection/>
    </xf>
    <xf numFmtId="0" fontId="90" fillId="56" borderId="25" xfId="0" applyFont="1" applyFill="1" applyBorder="1" applyAlignment="1" applyProtection="1">
      <alignment horizontal="center" vertical="center" wrapText="1"/>
      <protection/>
    </xf>
    <xf numFmtId="14" fontId="105" fillId="46" borderId="10" xfId="0" applyNumberFormat="1" applyFont="1" applyFill="1" applyBorder="1" applyAlignment="1" applyProtection="1">
      <alignment horizontal="center" vertical="center"/>
      <protection locked="0"/>
    </xf>
    <xf numFmtId="49" fontId="90" fillId="52" borderId="26" xfId="0" applyNumberFormat="1" applyFont="1" applyFill="1" applyBorder="1" applyAlignment="1" applyProtection="1">
      <alignment wrapText="1"/>
      <protection/>
    </xf>
    <xf numFmtId="49" fontId="90" fillId="52" borderId="12" xfId="0" applyNumberFormat="1" applyFont="1" applyFill="1" applyBorder="1" applyAlignment="1" applyProtection="1">
      <alignment wrapText="1"/>
      <protection/>
    </xf>
    <xf numFmtId="49" fontId="9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49" fontId="90" fillId="0" borderId="22" xfId="0" applyNumberFormat="1" applyFont="1" applyBorder="1" applyAlignment="1" applyProtection="1">
      <alignment horizontal="center" vertical="center" wrapText="1"/>
      <protection hidden="1"/>
    </xf>
    <xf numFmtId="49" fontId="90" fillId="0" borderId="12" xfId="0" applyNumberFormat="1" applyFont="1" applyBorder="1" applyAlignment="1" applyProtection="1">
      <alignment horizontal="center" vertical="center" wrapText="1"/>
      <protection hidden="1"/>
    </xf>
    <xf numFmtId="0" fontId="106" fillId="51" borderId="13" xfId="69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12" fillId="0" borderId="12" xfId="0" applyNumberFormat="1" applyFont="1" applyBorder="1" applyAlignment="1" applyProtection="1">
      <alignment horizontal="center" vertical="center" wrapText="1"/>
      <protection hidden="1"/>
    </xf>
    <xf numFmtId="1" fontId="112" fillId="48" borderId="12" xfId="0" applyNumberFormat="1" applyFont="1" applyFill="1" applyBorder="1" applyAlignment="1" applyProtection="1">
      <alignment horizontal="center" vertical="center"/>
      <protection hidden="1"/>
    </xf>
    <xf numFmtId="49" fontId="112" fillId="0" borderId="23" xfId="0" applyNumberFormat="1" applyFont="1" applyBorder="1" applyAlignment="1" applyProtection="1">
      <alignment horizontal="center" vertical="center" wrapText="1"/>
      <protection hidden="1"/>
    </xf>
    <xf numFmtId="49" fontId="89" fillId="45" borderId="10" xfId="0" applyNumberFormat="1" applyFont="1" applyFill="1" applyBorder="1" applyAlignment="1" applyProtection="1">
      <alignment/>
      <protection/>
    </xf>
    <xf numFmtId="3" fontId="90" fillId="0" borderId="0" xfId="0" applyNumberFormat="1" applyFont="1" applyAlignment="1">
      <alignment horizontal="right" vertical="center"/>
    </xf>
    <xf numFmtId="0" fontId="108" fillId="54" borderId="12" xfId="0" applyNumberFormat="1" applyFont="1" applyFill="1" applyBorder="1" applyAlignment="1" applyProtection="1">
      <alignment horizontal="center" vertical="center" wrapText="1"/>
      <protection/>
    </xf>
    <xf numFmtId="0" fontId="112" fillId="0" borderId="12" xfId="0" applyNumberFormat="1" applyFont="1" applyBorder="1" applyAlignment="1" applyProtection="1">
      <alignment horizontal="center" vertical="center" wrapText="1"/>
      <protection hidden="1"/>
    </xf>
    <xf numFmtId="49" fontId="90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27" xfId="0" applyFont="1" applyBorder="1" applyAlignment="1" applyProtection="1">
      <alignment/>
      <protection hidden="1" locked="0"/>
    </xf>
    <xf numFmtId="0" fontId="119" fillId="0" borderId="0" xfId="0" applyFont="1" applyAlignment="1" applyProtection="1">
      <alignment/>
      <protection hidden="1" locked="0"/>
    </xf>
    <xf numFmtId="49" fontId="108" fillId="54" borderId="17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2" xfId="0" applyNumberFormat="1" applyFont="1" applyFill="1" applyBorder="1" applyAlignment="1">
      <alignment horizontal="left"/>
    </xf>
    <xf numFmtId="0" fontId="124" fillId="0" borderId="12" xfId="0" applyNumberFormat="1" applyFont="1" applyFill="1" applyBorder="1" applyAlignment="1">
      <alignment horizontal="left" wrapText="1"/>
    </xf>
    <xf numFmtId="0" fontId="124" fillId="0" borderId="12" xfId="0" applyNumberFormat="1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  <protection/>
    </xf>
    <xf numFmtId="0" fontId="124" fillId="57" borderId="12" xfId="0" applyNumberFormat="1" applyFont="1" applyFill="1" applyBorder="1" applyAlignment="1">
      <alignment horizontal="left"/>
    </xf>
    <xf numFmtId="0" fontId="124" fillId="57" borderId="12" xfId="0" applyNumberFormat="1" applyFont="1" applyFill="1" applyBorder="1" applyAlignment="1">
      <alignment horizontal="left" wrapText="1"/>
    </xf>
    <xf numFmtId="0" fontId="124" fillId="57" borderId="12" xfId="0" applyNumberFormat="1" applyFont="1" applyFill="1" applyBorder="1" applyAlignment="1">
      <alignment horizontal="center" vertical="center"/>
    </xf>
    <xf numFmtId="0" fontId="2" fillId="55" borderId="12" xfId="69" applyFont="1" applyFill="1" applyBorder="1" applyAlignment="1">
      <alignment horizontal="center" vertical="center"/>
      <protection/>
    </xf>
    <xf numFmtId="49" fontId="119" fillId="45" borderId="10" xfId="0" applyNumberFormat="1" applyFont="1" applyFill="1" applyBorder="1" applyAlignment="1" applyProtection="1">
      <alignment horizontal="left" vertical="top" wrapText="1"/>
      <protection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left"/>
      <protection hidden="1"/>
    </xf>
    <xf numFmtId="0" fontId="112" fillId="0" borderId="0" xfId="0" applyFont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108" fillId="8" borderId="12" xfId="0" applyNumberFormat="1" applyFont="1" applyFill="1" applyBorder="1" applyAlignment="1" applyProtection="1">
      <alignment horizontal="center" vertical="center" wrapText="1"/>
      <protection/>
    </xf>
    <xf numFmtId="49" fontId="108" fillId="8" borderId="12" xfId="0" applyNumberFormat="1" applyFont="1" applyFill="1" applyBorder="1" applyAlignment="1" applyProtection="1">
      <alignment horizontal="center" vertical="center" wrapText="1"/>
      <protection/>
    </xf>
    <xf numFmtId="0" fontId="108" fillId="16" borderId="12" xfId="0" applyNumberFormat="1" applyFont="1" applyFill="1" applyBorder="1" applyAlignment="1" applyProtection="1">
      <alignment horizontal="center" vertical="center" wrapText="1"/>
      <protection/>
    </xf>
    <xf numFmtId="49" fontId="108" fillId="16" borderId="12" xfId="0" applyNumberFormat="1" applyFont="1" applyFill="1" applyBorder="1" applyAlignment="1" applyProtection="1">
      <alignment horizontal="center" vertical="center" wrapText="1"/>
      <protection/>
    </xf>
    <xf numFmtId="49" fontId="108" fillId="8" borderId="17" xfId="0" applyNumberFormat="1" applyFont="1" applyFill="1" applyBorder="1" applyAlignment="1" applyProtection="1">
      <alignment horizontal="center" vertical="center" wrapText="1"/>
      <protection/>
    </xf>
    <xf numFmtId="49" fontId="108" fillId="16" borderId="17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/>
      <protection hidden="1"/>
    </xf>
    <xf numFmtId="0" fontId="121" fillId="0" borderId="0" xfId="0" applyFont="1" applyBorder="1" applyAlignment="1" applyProtection="1">
      <alignment horizontal="center" vertical="center"/>
      <protection hidden="1"/>
    </xf>
    <xf numFmtId="0" fontId="122" fillId="0" borderId="0" xfId="0" applyFont="1" applyAlignment="1" applyProtection="1">
      <alignment horizontal="center" vertical="center"/>
      <protection hidden="1"/>
    </xf>
    <xf numFmtId="0" fontId="125" fillId="0" borderId="12" xfId="0" applyNumberFormat="1" applyFont="1" applyFill="1" applyBorder="1" applyAlignment="1">
      <alignment horizontal="center" vertical="center" wrapText="1"/>
    </xf>
    <xf numFmtId="0" fontId="125" fillId="0" borderId="18" xfId="0" applyNumberFormat="1" applyFont="1" applyFill="1" applyBorder="1" applyAlignment="1">
      <alignment horizontal="center" vertical="center" wrapText="1"/>
    </xf>
    <xf numFmtId="0" fontId="126" fillId="0" borderId="28" xfId="0" applyNumberFormat="1" applyFont="1" applyFill="1" applyBorder="1" applyAlignment="1">
      <alignment horizontal="center" vertical="center" wrapText="1"/>
    </xf>
    <xf numFmtId="0" fontId="127" fillId="58" borderId="28" xfId="0" applyNumberFormat="1" applyFont="1" applyFill="1" applyBorder="1" applyAlignment="1">
      <alignment horizontal="center" vertical="center" wrapText="1"/>
    </xf>
    <xf numFmtId="0" fontId="127" fillId="0" borderId="28" xfId="0" applyNumberFormat="1" applyFont="1" applyFill="1" applyBorder="1" applyAlignment="1">
      <alignment horizontal="center" vertical="center" wrapText="1"/>
    </xf>
    <xf numFmtId="0" fontId="127" fillId="0" borderId="12" xfId="0" applyNumberFormat="1" applyFont="1" applyFill="1" applyBorder="1" applyAlignment="1">
      <alignment horizontal="center" vertical="center" wrapText="1"/>
    </xf>
    <xf numFmtId="0" fontId="112" fillId="0" borderId="0" xfId="0" applyFont="1" applyAlignment="1" applyProtection="1">
      <alignment horizontal="center" vertical="center"/>
      <protection hidden="1"/>
    </xf>
    <xf numFmtId="49" fontId="87" fillId="0" borderId="12" xfId="0" applyNumberFormat="1" applyFont="1" applyBorder="1" applyAlignment="1" applyProtection="1">
      <alignment horizontal="center" vertical="center" wrapText="1"/>
      <protection hidden="1"/>
    </xf>
    <xf numFmtId="0" fontId="90" fillId="0" borderId="12" xfId="0" applyNumberFormat="1" applyFont="1" applyBorder="1" applyAlignment="1" applyProtection="1">
      <alignment horizontal="center" vertical="center" wrapText="1"/>
      <protection hidden="1"/>
    </xf>
    <xf numFmtId="49" fontId="108" fillId="11" borderId="12" xfId="0" applyNumberFormat="1" applyFont="1" applyFill="1" applyBorder="1" applyAlignment="1" applyProtection="1">
      <alignment horizontal="center" vertical="center" wrapText="1"/>
      <protection/>
    </xf>
    <xf numFmtId="0" fontId="87" fillId="0" borderId="12" xfId="0" applyNumberFormat="1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28" fillId="59" borderId="0" xfId="0" applyFont="1" applyFill="1" applyBorder="1" applyAlignment="1" applyProtection="1">
      <alignment horizontal="center" vertical="center"/>
      <protection/>
    </xf>
    <xf numFmtId="0" fontId="128" fillId="59" borderId="29" xfId="0" applyFont="1" applyFill="1" applyBorder="1" applyAlignment="1" applyProtection="1">
      <alignment horizontal="center" vertical="center"/>
      <protection/>
    </xf>
    <xf numFmtId="1" fontId="102" fillId="60" borderId="11" xfId="0" applyNumberFormat="1" applyFont="1" applyFill="1" applyBorder="1" applyAlignment="1" applyProtection="1">
      <alignment horizontal="center" vertical="center" wrapText="1"/>
      <protection/>
    </xf>
    <xf numFmtId="1" fontId="102" fillId="60" borderId="30" xfId="0" applyNumberFormat="1" applyFont="1" applyFill="1" applyBorder="1" applyAlignment="1" applyProtection="1">
      <alignment horizontal="center" vertical="center" wrapText="1"/>
      <protection/>
    </xf>
    <xf numFmtId="1" fontId="102" fillId="60" borderId="31" xfId="0" applyNumberFormat="1" applyFont="1" applyFill="1" applyBorder="1" applyAlignment="1" applyProtection="1">
      <alignment horizontal="center" vertical="center" wrapText="1"/>
      <protection/>
    </xf>
    <xf numFmtId="0" fontId="97" fillId="47" borderId="32" xfId="104" applyFont="1" applyFill="1" applyBorder="1" applyAlignment="1" applyProtection="1" quotePrefix="1">
      <alignment horizontal="center" vertical="center" wrapText="1"/>
      <protection/>
    </xf>
    <xf numFmtId="0" fontId="97" fillId="47" borderId="33" xfId="104" applyFont="1" applyFill="1" applyBorder="1" applyAlignment="1" applyProtection="1" quotePrefix="1">
      <alignment horizontal="center" vertical="center" wrapText="1"/>
      <protection/>
    </xf>
    <xf numFmtId="0" fontId="97" fillId="47" borderId="34" xfId="104" applyFont="1" applyFill="1" applyBorder="1" applyAlignment="1" applyProtection="1" quotePrefix="1">
      <alignment horizontal="center" vertical="center" wrapText="1"/>
      <protection/>
    </xf>
    <xf numFmtId="0" fontId="97" fillId="47" borderId="35" xfId="104" applyFont="1" applyFill="1" applyBorder="1" applyAlignment="1" applyProtection="1" quotePrefix="1">
      <alignment horizontal="center" vertical="center" wrapText="1"/>
      <protection/>
    </xf>
    <xf numFmtId="0" fontId="129" fillId="49" borderId="12" xfId="0" applyFont="1" applyFill="1" applyBorder="1" applyAlignment="1" applyProtection="1">
      <alignment horizontal="center" vertical="center" wrapText="1"/>
      <protection/>
    </xf>
    <xf numFmtId="0" fontId="97" fillId="47" borderId="25" xfId="104" applyFont="1" applyFill="1" applyBorder="1" applyAlignment="1" applyProtection="1" quotePrefix="1">
      <alignment horizontal="center" vertical="center" wrapText="1"/>
      <protection/>
    </xf>
    <xf numFmtId="0" fontId="129" fillId="49" borderId="32" xfId="0" applyFont="1" applyFill="1" applyBorder="1" applyAlignment="1" applyProtection="1">
      <alignment horizontal="center" vertical="center" wrapText="1"/>
      <protection/>
    </xf>
    <xf numFmtId="0" fontId="129" fillId="49" borderId="36" xfId="0" applyFont="1" applyFill="1" applyBorder="1" applyAlignment="1" applyProtection="1">
      <alignment horizontal="center" vertical="center" wrapText="1"/>
      <protection/>
    </xf>
    <xf numFmtId="0" fontId="129" fillId="49" borderId="37" xfId="0" applyFont="1" applyFill="1" applyBorder="1" applyAlignment="1" applyProtection="1">
      <alignment horizontal="center" vertical="center" wrapText="1"/>
      <protection/>
    </xf>
    <xf numFmtId="1" fontId="130" fillId="49" borderId="25" xfId="0" applyNumberFormat="1" applyFont="1" applyFill="1" applyBorder="1" applyAlignment="1" applyProtection="1">
      <alignment horizontal="center" vertical="center"/>
      <protection/>
    </xf>
    <xf numFmtId="0" fontId="103" fillId="47" borderId="11" xfId="0" applyFont="1" applyFill="1" applyBorder="1" applyAlignment="1" applyProtection="1" quotePrefix="1">
      <alignment horizontal="center" vertical="center" wrapText="1"/>
      <protection/>
    </xf>
    <xf numFmtId="0" fontId="103" fillId="47" borderId="30" xfId="0" applyFont="1" applyFill="1" applyBorder="1" applyAlignment="1" applyProtection="1" quotePrefix="1">
      <alignment horizontal="center" vertical="center" wrapText="1"/>
      <protection/>
    </xf>
    <xf numFmtId="0" fontId="103" fillId="47" borderId="31" xfId="0" applyFont="1" applyFill="1" applyBorder="1" applyAlignment="1" applyProtection="1" quotePrefix="1">
      <alignment horizontal="center" vertical="center" wrapText="1"/>
      <protection/>
    </xf>
    <xf numFmtId="0" fontId="97" fillId="47" borderId="11" xfId="104" applyFont="1" applyFill="1" applyBorder="1" applyAlignment="1" applyProtection="1" quotePrefix="1">
      <alignment horizontal="center" vertical="center" wrapText="1"/>
      <protection/>
    </xf>
    <xf numFmtId="0" fontId="97" fillId="47" borderId="30" xfId="104" applyFont="1" applyFill="1" applyBorder="1" applyAlignment="1" applyProtection="1" quotePrefix="1">
      <alignment horizontal="center" vertical="center" wrapText="1"/>
      <protection/>
    </xf>
    <xf numFmtId="0" fontId="97" fillId="47" borderId="31" xfId="104" applyFont="1" applyFill="1" applyBorder="1" applyAlignment="1" applyProtection="1" quotePrefix="1">
      <alignment horizontal="center" vertical="center" wrapText="1"/>
      <protection/>
    </xf>
    <xf numFmtId="0" fontId="131" fillId="46" borderId="38" xfId="0" applyFont="1" applyFill="1" applyBorder="1" applyAlignment="1" applyProtection="1">
      <alignment horizontal="center" vertical="center"/>
      <protection/>
    </xf>
    <xf numFmtId="0" fontId="131" fillId="46" borderId="0" xfId="0" applyFont="1" applyFill="1" applyBorder="1" applyAlignment="1" applyProtection="1">
      <alignment horizontal="center" vertical="center"/>
      <protection/>
    </xf>
    <xf numFmtId="0" fontId="97" fillId="47" borderId="25" xfId="104" applyFont="1" applyFill="1" applyBorder="1" applyAlignment="1" applyProtection="1">
      <alignment horizontal="center" vertical="center" wrapText="1"/>
      <protection/>
    </xf>
    <xf numFmtId="0" fontId="129" fillId="49" borderId="25" xfId="0" applyFont="1" applyFill="1" applyBorder="1" applyAlignment="1" applyProtection="1">
      <alignment horizontal="center" vertical="center" wrapText="1"/>
      <protection/>
    </xf>
    <xf numFmtId="0" fontId="129" fillId="49" borderId="11" xfId="0" applyFont="1" applyFill="1" applyBorder="1" applyAlignment="1" applyProtection="1">
      <alignment horizontal="center" vertical="center" wrapText="1"/>
      <protection/>
    </xf>
    <xf numFmtId="0" fontId="132" fillId="0" borderId="0" xfId="0" applyNumberFormat="1" applyFont="1" applyFill="1" applyAlignment="1">
      <alignment horizontal="center" vertical="center" wrapText="1"/>
    </xf>
    <xf numFmtId="49" fontId="133" fillId="0" borderId="27" xfId="0" applyNumberFormat="1" applyFont="1" applyBorder="1" applyAlignment="1" applyProtection="1">
      <alignment horizontal="center" wrapText="1"/>
      <protection hidden="1"/>
    </xf>
    <xf numFmtId="0" fontId="133" fillId="0" borderId="27" xfId="0" applyNumberFormat="1" applyFont="1" applyBorder="1" applyAlignment="1" applyProtection="1">
      <alignment horizontal="center" wrapText="1"/>
      <protection hidden="1"/>
    </xf>
    <xf numFmtId="183" fontId="87" fillId="0" borderId="39" xfId="0" applyNumberFormat="1" applyFont="1" applyBorder="1" applyAlignment="1" applyProtection="1">
      <alignment horizontal="center" vertical="center" wrapText="1"/>
      <protection hidden="1"/>
    </xf>
    <xf numFmtId="183" fontId="87" fillId="0" borderId="40" xfId="0" applyNumberFormat="1" applyFont="1" applyBorder="1" applyAlignment="1" applyProtection="1">
      <alignment horizontal="center" vertical="center" wrapText="1"/>
      <protection hidden="1"/>
    </xf>
    <xf numFmtId="183" fontId="87" fillId="0" borderId="18" xfId="0" applyNumberFormat="1" applyFont="1" applyBorder="1" applyAlignment="1" applyProtection="1">
      <alignment horizontal="center" vertical="center" wrapText="1"/>
      <protection hidden="1"/>
    </xf>
    <xf numFmtId="183" fontId="91" fillId="0" borderId="41" xfId="0" applyNumberFormat="1" applyFont="1" applyBorder="1" applyAlignment="1" applyProtection="1">
      <alignment horizontal="center" vertical="center" wrapText="1"/>
      <protection hidden="1"/>
    </xf>
    <xf numFmtId="0" fontId="127" fillId="0" borderId="34" xfId="0" applyNumberFormat="1" applyFont="1" applyFill="1" applyBorder="1" applyAlignment="1">
      <alignment horizontal="center" vertical="center" wrapText="1"/>
    </xf>
    <xf numFmtId="0" fontId="127" fillId="0" borderId="35" xfId="0" applyNumberFormat="1" applyFont="1" applyFill="1" applyBorder="1" applyAlignment="1">
      <alignment horizontal="center" vertical="center" wrapText="1"/>
    </xf>
    <xf numFmtId="0" fontId="125" fillId="0" borderId="12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 applyProtection="1">
      <alignment horizontal="center" vertical="center" wrapText="1"/>
      <protection hidden="1"/>
    </xf>
    <xf numFmtId="183" fontId="121" fillId="0" borderId="0" xfId="0" applyNumberFormat="1" applyFont="1" applyBorder="1" applyAlignment="1" applyProtection="1">
      <alignment horizontal="center" wrapText="1"/>
      <protection hidden="1"/>
    </xf>
    <xf numFmtId="0" fontId="133" fillId="0" borderId="0" xfId="0" applyFont="1" applyBorder="1" applyAlignment="1" applyProtection="1">
      <alignment horizontal="center" vertical="center" wrapText="1"/>
      <protection hidden="1"/>
    </xf>
    <xf numFmtId="0" fontId="134" fillId="0" borderId="42" xfId="0" applyFont="1" applyBorder="1" applyAlignment="1" applyProtection="1">
      <alignment horizontal="center" vertical="center" wrapText="1"/>
      <protection hidden="1"/>
    </xf>
    <xf numFmtId="0" fontId="134" fillId="0" borderId="0" xfId="0" applyFont="1" applyAlignment="1" applyProtection="1">
      <alignment vertical="center" wrapText="1"/>
      <protection hidden="1"/>
    </xf>
    <xf numFmtId="0" fontId="134" fillId="0" borderId="42" xfId="0" applyFont="1" applyBorder="1" applyAlignment="1" applyProtection="1">
      <alignment vertical="center" wrapText="1"/>
      <protection hidden="1"/>
    </xf>
    <xf numFmtId="49" fontId="121" fillId="0" borderId="23" xfId="0" applyNumberFormat="1" applyFont="1" applyBorder="1" applyAlignment="1" applyProtection="1">
      <alignment horizontal="center" vertical="center" wrapText="1"/>
      <protection hidden="1"/>
    </xf>
    <xf numFmtId="0" fontId="121" fillId="0" borderId="43" xfId="0" applyFont="1" applyBorder="1" applyAlignment="1" applyProtection="1">
      <alignment horizontal="center" vertical="center" wrapText="1"/>
      <protection hidden="1"/>
    </xf>
    <xf numFmtId="0" fontId="121" fillId="0" borderId="21" xfId="0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left"/>
      <protection hidden="1"/>
    </xf>
    <xf numFmtId="0" fontId="121" fillId="0" borderId="0" xfId="0" applyFont="1" applyBorder="1" applyAlignment="1" applyProtection="1">
      <alignment horizontal="center"/>
      <protection hidden="1"/>
    </xf>
    <xf numFmtId="183" fontId="122" fillId="0" borderId="12" xfId="0" applyNumberFormat="1" applyFont="1" applyBorder="1" applyAlignment="1" applyProtection="1">
      <alignment horizontal="center" vertical="center" wrapText="1"/>
      <protection hidden="1"/>
    </xf>
    <xf numFmtId="183" fontId="134" fillId="0" borderId="12" xfId="0" applyNumberFormat="1" applyFont="1" applyBorder="1" applyAlignment="1" applyProtection="1">
      <alignment horizontal="center" vertical="center" wrapText="1"/>
      <protection hidden="1"/>
    </xf>
    <xf numFmtId="1" fontId="112" fillId="0" borderId="18" xfId="0" applyNumberFormat="1" applyFont="1" applyBorder="1" applyAlignment="1" applyProtection="1">
      <alignment horizontal="center" vertical="center" wrapText="1"/>
      <protection hidden="1"/>
    </xf>
    <xf numFmtId="1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127" fillId="0" borderId="44" xfId="0" applyNumberFormat="1" applyFont="1" applyFill="1" applyBorder="1" applyAlignment="1">
      <alignment horizontal="center" vertical="center" wrapText="1"/>
    </xf>
    <xf numFmtId="0" fontId="112" fillId="0" borderId="12" xfId="0" applyFont="1" applyBorder="1" applyAlignment="1" applyProtection="1">
      <alignment horizontal="center" vertical="center"/>
      <protection hidden="1"/>
    </xf>
    <xf numFmtId="0" fontId="112" fillId="0" borderId="18" xfId="0" applyFont="1" applyBorder="1" applyAlignment="1" applyProtection="1">
      <alignment horizontal="center" vertical="center" wrapText="1"/>
      <protection hidden="1"/>
    </xf>
    <xf numFmtId="0" fontId="112" fillId="0" borderId="41" xfId="0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3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90" fillId="0" borderId="23" xfId="0" applyFont="1" applyBorder="1" applyAlignment="1" applyProtection="1">
      <alignment horizontal="center" vertical="center" wrapText="1"/>
      <protection hidden="1"/>
    </xf>
    <xf numFmtId="0" fontId="90" fillId="0" borderId="43" xfId="0" applyFont="1" applyBorder="1" applyAlignment="1" applyProtection="1">
      <alignment horizontal="center" vertical="center" wrapText="1"/>
      <protection hidden="1"/>
    </xf>
    <xf numFmtId="0" fontId="87" fillId="0" borderId="23" xfId="0" applyFont="1" applyBorder="1" applyAlignment="1" applyProtection="1">
      <alignment horizontal="center" vertical="center" wrapText="1"/>
      <protection hidden="1"/>
    </xf>
    <xf numFmtId="0" fontId="87" fillId="0" borderId="43" xfId="0" applyFont="1" applyBorder="1" applyAlignment="1" applyProtection="1">
      <alignment horizontal="center" vertical="center" wrapText="1"/>
      <protection hidden="1"/>
    </xf>
    <xf numFmtId="0" fontId="87" fillId="0" borderId="22" xfId="0" applyFont="1" applyBorder="1" applyAlignment="1" applyProtection="1">
      <alignment horizontal="center" vertical="center" wrapText="1"/>
      <protection hidden="1"/>
    </xf>
    <xf numFmtId="0" fontId="87" fillId="0" borderId="45" xfId="0" applyFont="1" applyBorder="1" applyAlignment="1" applyProtection="1">
      <alignment horizontal="center" vertical="center" wrapText="1"/>
      <protection hidden="1"/>
    </xf>
    <xf numFmtId="0" fontId="87" fillId="0" borderId="38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46" xfId="0" applyFont="1" applyBorder="1" applyAlignment="1" applyProtection="1">
      <alignment horizontal="center" vertical="center" wrapText="1"/>
      <protection hidden="1"/>
    </xf>
    <xf numFmtId="0" fontId="87" fillId="0" borderId="47" xfId="0" applyFont="1" applyBorder="1" applyAlignment="1" applyProtection="1">
      <alignment horizontal="center" vertical="center" wrapText="1"/>
      <protection hidden="1"/>
    </xf>
    <xf numFmtId="0" fontId="90" fillId="0" borderId="22" xfId="0" applyFont="1" applyBorder="1" applyAlignment="1" applyProtection="1">
      <alignment horizontal="center" vertical="center" wrapText="1"/>
      <protection hidden="1"/>
    </xf>
    <xf numFmtId="0" fontId="90" fillId="0" borderId="45" xfId="0" applyFont="1" applyBorder="1" applyAlignment="1" applyProtection="1">
      <alignment horizontal="center" vertical="center" wrapText="1"/>
      <protection hidden="1"/>
    </xf>
    <xf numFmtId="0" fontId="90" fillId="0" borderId="38" xfId="0" applyFont="1" applyBorder="1" applyAlignment="1" applyProtection="1">
      <alignment horizontal="center" vertical="center" wrapText="1"/>
      <protection hidden="1"/>
    </xf>
    <xf numFmtId="0" fontId="90" fillId="0" borderId="42" xfId="0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center"/>
      <protection hidden="1"/>
    </xf>
    <xf numFmtId="0" fontId="135" fillId="0" borderId="0" xfId="0" applyNumberFormat="1" applyFont="1" applyFill="1" applyAlignment="1">
      <alignment horizontal="center" vertical="top" wrapText="1"/>
    </xf>
    <xf numFmtId="0" fontId="136" fillId="58" borderId="0" xfId="0" applyNumberFormat="1" applyFont="1" applyFill="1" applyAlignment="1">
      <alignment horizontal="center" vertical="top" wrapText="1"/>
    </xf>
    <xf numFmtId="0" fontId="87" fillId="0" borderId="18" xfId="0" applyNumberFormat="1" applyFont="1" applyBorder="1" applyAlignment="1" applyProtection="1">
      <alignment horizontal="center" vertical="center" wrapText="1"/>
      <protection hidden="1"/>
    </xf>
    <xf numFmtId="0" fontId="91" fillId="0" borderId="41" xfId="0" applyNumberFormat="1" applyFont="1" applyBorder="1" applyAlignment="1" applyProtection="1">
      <alignment horizontal="center" vertical="center" wrapText="1"/>
      <protection hidden="1"/>
    </xf>
    <xf numFmtId="0" fontId="122" fillId="0" borderId="12" xfId="0" applyNumberFormat="1" applyFont="1" applyBorder="1" applyAlignment="1" applyProtection="1">
      <alignment horizontal="center" vertical="center" wrapText="1"/>
      <protection hidden="1"/>
    </xf>
    <xf numFmtId="0" fontId="134" fillId="0" borderId="12" xfId="0" applyNumberFormat="1" applyFont="1" applyBorder="1" applyAlignment="1" applyProtection="1">
      <alignment horizontal="center" vertical="center" wrapText="1"/>
      <protection hidden="1"/>
    </xf>
    <xf numFmtId="49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horizontal="center" vertical="center"/>
      <protection hidden="1"/>
    </xf>
    <xf numFmtId="183" fontId="121" fillId="0" borderId="27" xfId="0" applyNumberFormat="1" applyFont="1" applyBorder="1" applyAlignment="1" applyProtection="1">
      <alignment horizont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87" fillId="0" borderId="18" xfId="0" applyFont="1" applyBorder="1" applyAlignment="1" applyProtection="1">
      <alignment horizontal="center" vertical="top" wrapText="1"/>
      <protection hidden="1"/>
    </xf>
    <xf numFmtId="0" fontId="87" fillId="0" borderId="41" xfId="0" applyFont="1" applyBorder="1" applyAlignment="1" applyProtection="1">
      <alignment horizontal="center" vertical="top" wrapText="1"/>
      <protection hidden="1"/>
    </xf>
    <xf numFmtId="0" fontId="90" fillId="0" borderId="46" xfId="0" applyFont="1" applyBorder="1" applyAlignment="1" applyProtection="1">
      <alignment horizontal="center" vertical="center" wrapText="1"/>
      <protection hidden="1"/>
    </xf>
    <xf numFmtId="0" fontId="90" fillId="0" borderId="47" xfId="0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/>
      <protection hidden="1"/>
    </xf>
    <xf numFmtId="0" fontId="90" fillId="0" borderId="21" xfId="0" applyFont="1" applyBorder="1" applyAlignment="1" applyProtection="1">
      <alignment horizontal="center" vertical="center" wrapText="1"/>
      <protection hidden="1"/>
    </xf>
    <xf numFmtId="0" fontId="87" fillId="0" borderId="21" xfId="0" applyFont="1" applyBorder="1" applyAlignment="1" applyProtection="1">
      <alignment horizontal="center" vertical="center" wrapText="1"/>
      <protection hidden="1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horizontal="center"/>
      <protection hidden="1"/>
    </xf>
    <xf numFmtId="49" fontId="133" fillId="0" borderId="48" xfId="0" applyNumberFormat="1" applyFont="1" applyBorder="1" applyAlignment="1" applyProtection="1">
      <alignment horizontal="center" wrapText="1"/>
      <protection hidden="1"/>
    </xf>
    <xf numFmtId="0" fontId="133" fillId="0" borderId="48" xfId="0" applyNumberFormat="1" applyFont="1" applyBorder="1" applyAlignment="1" applyProtection="1">
      <alignment horizontal="center" wrapText="1"/>
      <protection hidden="1"/>
    </xf>
    <xf numFmtId="0" fontId="121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19" fillId="0" borderId="49" xfId="0" applyFont="1" applyBorder="1" applyAlignment="1" applyProtection="1">
      <alignment horizontal="center"/>
      <protection hidden="1"/>
    </xf>
    <xf numFmtId="0" fontId="137" fillId="0" borderId="49" xfId="0" applyFont="1" applyBorder="1" applyAlignment="1" applyProtection="1">
      <alignment horizontal="center" vertical="top" wrapText="1"/>
      <protection hidden="1"/>
    </xf>
    <xf numFmtId="14" fontId="2" fillId="0" borderId="0" xfId="0" applyNumberFormat="1" applyFont="1" applyBorder="1" applyAlignment="1" applyProtection="1">
      <alignment horizontal="center" wrapText="1"/>
      <protection hidden="1"/>
    </xf>
    <xf numFmtId="0" fontId="121" fillId="0" borderId="27" xfId="0" applyFont="1" applyBorder="1" applyAlignment="1" applyProtection="1">
      <alignment horizontal="center" wrapText="1"/>
      <protection hidden="1"/>
    </xf>
    <xf numFmtId="0" fontId="121" fillId="0" borderId="48" xfId="0" applyFont="1" applyBorder="1" applyAlignment="1" applyProtection="1">
      <alignment horizontal="center"/>
      <protection hidden="1"/>
    </xf>
    <xf numFmtId="0" fontId="119" fillId="0" borderId="49" xfId="0" applyFont="1" applyBorder="1" applyAlignment="1" applyProtection="1">
      <alignment horizontal="center" vertical="top"/>
      <protection hidden="1"/>
    </xf>
    <xf numFmtId="0" fontId="87" fillId="0" borderId="49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87" fillId="0" borderId="27" xfId="0" applyFont="1" applyBorder="1" applyAlignment="1" applyProtection="1">
      <alignment horizontal="center" vertical="center" wrapText="1"/>
      <protection hidden="1"/>
    </xf>
    <xf numFmtId="0" fontId="87" fillId="48" borderId="27" xfId="84" applyFont="1" applyFill="1" applyBorder="1" applyAlignment="1" applyProtection="1">
      <alignment horizontal="center" vertical="top" wrapText="1"/>
      <protection hidden="1"/>
    </xf>
    <xf numFmtId="0" fontId="87" fillId="48" borderId="47" xfId="84" applyFont="1" applyFill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 vertical="top" wrapText="1"/>
      <protection hidden="1"/>
    </xf>
    <xf numFmtId="0" fontId="112" fillId="0" borderId="18" xfId="0" applyFont="1" applyBorder="1" applyAlignment="1" applyProtection="1">
      <alignment horizontal="center" vertical="top" wrapText="1"/>
      <protection hidden="1"/>
    </xf>
    <xf numFmtId="0" fontId="112" fillId="0" borderId="41" xfId="0" applyFont="1" applyBorder="1" applyAlignment="1" applyProtection="1">
      <alignment horizontal="center" vertical="top" wrapText="1"/>
      <protection hidden="1"/>
    </xf>
    <xf numFmtId="0" fontId="87" fillId="0" borderId="18" xfId="0" applyFont="1" applyBorder="1" applyAlignment="1" applyProtection="1">
      <alignment horizontal="center" wrapText="1"/>
      <protection hidden="1"/>
    </xf>
    <xf numFmtId="0" fontId="87" fillId="0" borderId="41" xfId="0" applyFont="1" applyBorder="1" applyAlignment="1" applyProtection="1">
      <alignment horizontal="center" wrapText="1"/>
      <protection hidden="1"/>
    </xf>
    <xf numFmtId="0" fontId="112" fillId="0" borderId="12" xfId="0" applyFont="1" applyBorder="1" applyAlignment="1" applyProtection="1">
      <alignment horizontal="center"/>
      <protection hidden="1"/>
    </xf>
    <xf numFmtId="0" fontId="138" fillId="0" borderId="41" xfId="0" applyNumberFormat="1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8" xfId="0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46" xfId="0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 wrapText="1"/>
      <protection hidden="1"/>
    </xf>
    <xf numFmtId="0" fontId="87" fillId="48" borderId="12" xfId="84" applyFont="1" applyFill="1" applyBorder="1" applyAlignment="1" applyProtection="1">
      <alignment horizontal="center" vertical="top" wrapText="1"/>
      <protection hidden="1"/>
    </xf>
    <xf numFmtId="0" fontId="87" fillId="48" borderId="18" xfId="84" applyFont="1" applyFill="1" applyBorder="1" applyAlignment="1" applyProtection="1">
      <alignment horizontal="center" vertical="top" wrapText="1"/>
      <protection hidden="1"/>
    </xf>
    <xf numFmtId="0" fontId="87" fillId="0" borderId="12" xfId="0" applyFont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87" fillId="0" borderId="18" xfId="0" applyFont="1" applyBorder="1" applyAlignment="1" applyProtection="1">
      <alignment horizontal="center" vertical="center" wrapText="1"/>
      <protection hidden="1"/>
    </xf>
    <xf numFmtId="0" fontId="112" fillId="0" borderId="49" xfId="0" applyFont="1" applyBorder="1" applyAlignment="1" applyProtection="1">
      <alignment horizontal="center"/>
      <protection hidden="1" locked="0"/>
    </xf>
    <xf numFmtId="0" fontId="112" fillId="61" borderId="0" xfId="0" applyFont="1" applyFill="1" applyAlignment="1" applyProtection="1">
      <alignment horizontal="center" vertical="center" wrapText="1"/>
      <protection hidden="1" locked="0"/>
    </xf>
    <xf numFmtId="0" fontId="112" fillId="0" borderId="27" xfId="0" applyFont="1" applyBorder="1" applyAlignment="1" applyProtection="1">
      <alignment horizontal="center"/>
      <protection hidden="1" locked="0"/>
    </xf>
    <xf numFmtId="0" fontId="112" fillId="0" borderId="0" xfId="0" applyFont="1" applyBorder="1" applyAlignment="1" applyProtection="1">
      <alignment horizontal="left"/>
      <protection hidden="1" locked="0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2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показ_объема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dxfs count="15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14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11.7109375" style="1" customWidth="1"/>
    <col min="2" max="2" width="30.8515625" style="1" customWidth="1"/>
    <col min="3" max="3" width="32.57421875" style="1" customWidth="1"/>
    <col min="4" max="4" width="25.28125" style="1" customWidth="1"/>
    <col min="5" max="5" width="24.421875" style="1" customWidth="1"/>
    <col min="6" max="6" width="25.421875" style="1" customWidth="1"/>
    <col min="7" max="9" width="22.57421875" style="1" customWidth="1"/>
    <col min="10" max="10" width="8.8515625" style="1" hidden="1" customWidth="1"/>
    <col min="11" max="16384" width="9.140625" style="1" customWidth="1"/>
  </cols>
  <sheetData>
    <row r="1" spans="1:16" s="20" customFormat="1" ht="26.25" customHeight="1">
      <c r="A1" s="18" t="s">
        <v>14</v>
      </c>
      <c r="B1" s="126">
        <v>45016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VLOOKUP(C3,Лист1!F1:H78,3,0)</f>
        <v>#N/A</v>
      </c>
      <c r="P1" s="32" t="s">
        <v>103</v>
      </c>
    </row>
    <row r="2" spans="1:16" ht="15.75">
      <c r="A2" s="4" t="s">
        <v>3</v>
      </c>
      <c r="B2" s="139" t="s">
        <v>338</v>
      </c>
      <c r="C2" s="4" t="s">
        <v>337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VLOOKUP(C3,Лист1!F1:H78,3,0)</f>
        <v>#N/A</v>
      </c>
      <c r="P2" s="32" t="s">
        <v>104</v>
      </c>
    </row>
    <row r="3" spans="1:35" s="12" customFormat="1" ht="26.25" customHeight="1">
      <c r="A3" s="15" t="s">
        <v>2</v>
      </c>
      <c r="B3" s="15">
        <f>VLOOKUP(C3,коруслуги,3,0)</f>
        <v>2511011310</v>
      </c>
      <c r="C3" s="113" t="s">
        <v>236</v>
      </c>
      <c r="D3" s="115"/>
      <c r="E3" s="115"/>
      <c r="F3" s="115"/>
      <c r="G3" s="115"/>
      <c r="H3" s="115"/>
      <c r="I3" s="41"/>
      <c r="J3" s="41"/>
      <c r="K3" s="41"/>
      <c r="L3" s="41"/>
      <c r="M3" s="42"/>
      <c r="N3" s="43"/>
      <c r="O3" s="32" t="e">
        <f>VLOOKUP(C3,Лист1!F1:H78,3,0)</f>
        <v>#N/A</v>
      </c>
      <c r="P3" s="33" t="s">
        <v>105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53.25" customHeight="1">
      <c r="A5" s="124" t="s">
        <v>150</v>
      </c>
      <c r="B5" s="124" t="s">
        <v>151</v>
      </c>
      <c r="C5" s="124" t="s">
        <v>152</v>
      </c>
      <c r="D5" s="124" t="s">
        <v>13</v>
      </c>
      <c r="E5" s="124" t="s">
        <v>153</v>
      </c>
      <c r="F5" s="124" t="s">
        <v>154</v>
      </c>
      <c r="G5" s="124" t="s">
        <v>155</v>
      </c>
      <c r="H5" s="124" t="s">
        <v>156</v>
      </c>
      <c r="I5" s="124" t="s">
        <v>157</v>
      </c>
      <c r="J5" s="125" t="s">
        <v>158</v>
      </c>
    </row>
    <row r="6" spans="1:10" ht="12.7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24.7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48" customFormat="1" ht="5.25" customHeight="1">
      <c r="A10" s="46" t="s">
        <v>159</v>
      </c>
      <c r="B10" s="46" t="s">
        <v>160</v>
      </c>
      <c r="C10" s="46" t="s">
        <v>108</v>
      </c>
      <c r="D10" s="46" t="s">
        <v>109</v>
      </c>
      <c r="E10" s="46" t="s">
        <v>161</v>
      </c>
      <c r="F10" s="46" t="s">
        <v>162</v>
      </c>
      <c r="G10" s="46" t="s">
        <v>163</v>
      </c>
      <c r="H10" s="46" t="s">
        <v>164</v>
      </c>
      <c r="I10" s="46" t="s">
        <v>165</v>
      </c>
      <c r="J10" s="46" t="s">
        <v>158</v>
      </c>
    </row>
    <row r="11" spans="1:10" ht="72.75" customHeight="1">
      <c r="A11" s="53" t="s">
        <v>424</v>
      </c>
      <c r="B11" s="53" t="s">
        <v>339</v>
      </c>
      <c r="C11" s="53" t="s">
        <v>423</v>
      </c>
      <c r="D11" s="53" t="s">
        <v>339</v>
      </c>
      <c r="E11" s="53" t="s">
        <v>332</v>
      </c>
      <c r="F11" s="53" t="s">
        <v>332</v>
      </c>
      <c r="G11" s="53" t="s">
        <v>332</v>
      </c>
      <c r="H11" s="53" t="s">
        <v>333</v>
      </c>
      <c r="I11" s="53"/>
      <c r="J11" s="140">
        <v>1</v>
      </c>
    </row>
    <row r="12" spans="1:10" ht="83.25" customHeight="1">
      <c r="A12" s="167" t="s">
        <v>435</v>
      </c>
      <c r="B12" s="167" t="s">
        <v>447</v>
      </c>
      <c r="C12" s="167" t="s">
        <v>434</v>
      </c>
      <c r="D12" s="167" t="s">
        <v>447</v>
      </c>
      <c r="E12" s="167" t="s">
        <v>447</v>
      </c>
      <c r="F12" s="167" t="s">
        <v>447</v>
      </c>
      <c r="G12" s="167"/>
      <c r="H12" s="167"/>
      <c r="I12" s="167"/>
      <c r="J12" s="140"/>
    </row>
    <row r="13" spans="1:10" ht="135" customHeight="1">
      <c r="A13" s="168" t="s">
        <v>446</v>
      </c>
      <c r="B13" s="168" t="s">
        <v>444</v>
      </c>
      <c r="C13" s="168" t="s">
        <v>443</v>
      </c>
      <c r="D13" s="168" t="s">
        <v>444</v>
      </c>
      <c r="E13" s="168" t="s">
        <v>445</v>
      </c>
      <c r="F13" s="168" t="s">
        <v>445</v>
      </c>
      <c r="G13" s="168"/>
      <c r="H13" s="168"/>
      <c r="I13" s="168"/>
      <c r="J13" s="140"/>
    </row>
    <row r="14" spans="1:10" ht="72.75" customHeight="1">
      <c r="A14" s="53" t="s">
        <v>437</v>
      </c>
      <c r="B14" s="53" t="s">
        <v>442</v>
      </c>
      <c r="C14" s="53" t="s">
        <v>436</v>
      </c>
      <c r="D14" s="53" t="s">
        <v>442</v>
      </c>
      <c r="E14" s="53" t="s">
        <v>442</v>
      </c>
      <c r="F14" s="53"/>
      <c r="G14" s="53"/>
      <c r="H14" s="53"/>
      <c r="I14" s="53"/>
      <c r="J14" s="140"/>
    </row>
  </sheetData>
  <sheetProtection password="CCDD" sheet="1"/>
  <conditionalFormatting sqref="A4:I10 J4:J11">
    <cfRule type="expression" priority="19" dxfId="12" stopIfTrue="1">
      <formula>HasError()</formula>
    </cfRule>
    <cfRule type="expression" priority="20" dxfId="13" stopIfTrue="1">
      <formula>LockedByCondition()</formula>
    </cfRule>
    <cfRule type="expression" priority="21" dxfId="14" stopIfTrue="1">
      <formula>Locked()</formula>
    </cfRule>
  </conditionalFormatting>
  <conditionalFormatting sqref="J12:J14">
    <cfRule type="expression" priority="1" dxfId="12" stopIfTrue="1">
      <formula>HasError()</formula>
    </cfRule>
    <cfRule type="expression" priority="2" dxfId="13" stopIfTrue="1">
      <formula>LockedByCondition()</formula>
    </cfRule>
    <cfRule type="expression" priority="3" dxfId="14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2"/>
  <sheetViews>
    <sheetView zoomScale="70" zoomScaleNormal="70" zoomScaleSheetLayoutView="85" zoomScalePageLayoutView="0" workbookViewId="0" topLeftCell="A1">
      <selection activeCell="I31" sqref="I31"/>
    </sheetView>
  </sheetViews>
  <sheetFormatPr defaultColWidth="9.140625" defaultRowHeight="15"/>
  <cols>
    <col min="1" max="1" width="13.28125" style="1" customWidth="1"/>
    <col min="2" max="2" width="36.57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2" customWidth="1"/>
    <col min="15" max="15" width="10.28125" style="32" bestFit="1" customWidth="1"/>
    <col min="16" max="16" width="9.140625" style="32" customWidth="1"/>
    <col min="17" max="16384" width="9.140625" style="1" customWidth="1"/>
  </cols>
  <sheetData>
    <row r="1" spans="1:16" s="20" customFormat="1" ht="26.25" customHeight="1">
      <c r="A1" s="18" t="s">
        <v>14</v>
      </c>
      <c r="B1" s="38">
        <f>УСЛУГИ!B1</f>
        <v>45016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/>
      <c r="O1" s="32"/>
      <c r="P1" s="32"/>
    </row>
    <row r="2" spans="1:12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5" t="s">
        <v>2</v>
      </c>
      <c r="B3" s="15">
        <f>УСЛУГИ!B3</f>
        <v>2511011310</v>
      </c>
      <c r="C3" s="39" t="str">
        <f>VLOOKUP(УСЛУГИ!C3,коруслуги,1,0)</f>
        <v>МБОУ ДО ЦДТ</v>
      </c>
      <c r="D3" s="16"/>
      <c r="E3" s="16"/>
      <c r="F3" s="9"/>
      <c r="G3" s="9"/>
      <c r="H3" s="10"/>
      <c r="I3" s="41"/>
      <c r="J3" s="41"/>
      <c r="K3" s="41"/>
      <c r="L3" s="41"/>
      <c r="M3" s="54"/>
      <c r="N3" s="55"/>
      <c r="O3" s="56"/>
      <c r="P3" s="57"/>
      <c r="Q3" s="57"/>
      <c r="R3" s="57"/>
      <c r="S3" s="57"/>
      <c r="T3" s="57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35" s="12" customFormat="1" ht="7.5" customHeight="1">
      <c r="A4" s="15"/>
      <c r="B4" s="15"/>
      <c r="C4" s="39"/>
      <c r="D4" s="16"/>
      <c r="E4" s="9"/>
      <c r="F4" s="9"/>
      <c r="G4" s="10"/>
      <c r="H4" s="17"/>
      <c r="I4" s="17"/>
      <c r="J4" s="17"/>
      <c r="K4" s="17"/>
      <c r="L4" s="36"/>
      <c r="M4" s="57"/>
      <c r="N4" s="56"/>
      <c r="O4" s="56"/>
      <c r="P4" s="57"/>
      <c r="Q4" s="57"/>
      <c r="R4" s="57"/>
      <c r="S4" s="57"/>
      <c r="T4" s="57"/>
      <c r="U4" s="11"/>
      <c r="V4" s="11"/>
      <c r="W4" s="11"/>
      <c r="X4" s="11"/>
      <c r="Y4" s="11"/>
      <c r="Z4" s="11"/>
      <c r="AA4" s="11"/>
      <c r="AB4" s="11"/>
      <c r="AC4" s="11"/>
      <c r="AD4" s="17"/>
      <c r="AE4" s="17"/>
      <c r="AF4" s="17"/>
      <c r="AG4" s="17"/>
      <c r="AH4" s="17"/>
      <c r="AI4" s="17"/>
    </row>
    <row r="5" spans="1:20" ht="15.75">
      <c r="A5" s="155" t="s">
        <v>432</v>
      </c>
      <c r="B5" s="5"/>
      <c r="C5" s="5"/>
      <c r="D5" s="5"/>
      <c r="E5" s="6"/>
      <c r="F5" s="6"/>
      <c r="G5" s="5"/>
      <c r="H5" s="5"/>
      <c r="I5" s="5"/>
      <c r="J5" s="5"/>
      <c r="K5" s="5"/>
      <c r="L5" s="37"/>
      <c r="M5" s="56"/>
      <c r="N5" s="56"/>
      <c r="O5" s="56"/>
      <c r="P5" s="56"/>
      <c r="Q5" s="56"/>
      <c r="R5" s="56"/>
      <c r="S5" s="56"/>
      <c r="T5" s="56"/>
    </row>
    <row r="6" spans="1:12" ht="15" customHeight="1">
      <c r="A6" s="195" t="s">
        <v>8</v>
      </c>
      <c r="B6" s="195"/>
      <c r="C6" s="190" t="s">
        <v>10</v>
      </c>
      <c r="D6" s="191"/>
      <c r="E6" s="200" t="s">
        <v>1</v>
      </c>
      <c r="F6" s="203" t="s">
        <v>9</v>
      </c>
      <c r="G6" s="187" t="s">
        <v>99</v>
      </c>
      <c r="H6" s="199" t="s">
        <v>100</v>
      </c>
      <c r="I6" s="199"/>
      <c r="J6" s="199"/>
      <c r="K6" s="196" t="s">
        <v>6</v>
      </c>
      <c r="L6" s="194" t="s">
        <v>144</v>
      </c>
    </row>
    <row r="7" spans="1:12" ht="15">
      <c r="A7" s="195"/>
      <c r="B7" s="195"/>
      <c r="C7" s="192"/>
      <c r="D7" s="193"/>
      <c r="E7" s="201"/>
      <c r="F7" s="204"/>
      <c r="G7" s="188"/>
      <c r="H7" s="199"/>
      <c r="I7" s="199"/>
      <c r="J7" s="199"/>
      <c r="K7" s="197"/>
      <c r="L7" s="194"/>
    </row>
    <row r="8" spans="1:12" ht="45" customHeight="1">
      <c r="A8" s="21" t="s">
        <v>7</v>
      </c>
      <c r="B8" s="21" t="s">
        <v>13</v>
      </c>
      <c r="C8" s="21" t="s">
        <v>107</v>
      </c>
      <c r="D8" s="21" t="s">
        <v>13</v>
      </c>
      <c r="E8" s="202"/>
      <c r="F8" s="205"/>
      <c r="G8" s="189"/>
      <c r="H8" s="30" t="s">
        <v>98</v>
      </c>
      <c r="I8" s="31" t="s">
        <v>4</v>
      </c>
      <c r="J8" s="31" t="s">
        <v>15</v>
      </c>
      <c r="K8" s="198"/>
      <c r="L8" s="194"/>
    </row>
    <row r="9" spans="1:15" s="29" customFormat="1" ht="15">
      <c r="A9" s="23">
        <v>1</v>
      </c>
      <c r="B9" s="23">
        <v>2</v>
      </c>
      <c r="C9" s="24">
        <v>4</v>
      </c>
      <c r="D9" s="24">
        <v>3</v>
      </c>
      <c r="E9" s="24">
        <v>5</v>
      </c>
      <c r="F9" s="25">
        <v>6</v>
      </c>
      <c r="G9" s="22">
        <v>7</v>
      </c>
      <c r="H9" s="26">
        <v>8</v>
      </c>
      <c r="I9" s="27">
        <v>9</v>
      </c>
      <c r="J9" s="27">
        <v>10</v>
      </c>
      <c r="K9" s="63">
        <v>11</v>
      </c>
      <c r="L9" s="28">
        <v>12</v>
      </c>
      <c r="M9" s="34"/>
      <c r="N9" s="34"/>
      <c r="O9" s="34"/>
    </row>
    <row r="10" spans="1:12" s="48" customFormat="1" ht="3" customHeight="1">
      <c r="A10" s="46" t="s">
        <v>108</v>
      </c>
      <c r="B10" s="46" t="s">
        <v>109</v>
      </c>
      <c r="C10" s="46" t="s">
        <v>114</v>
      </c>
      <c r="D10" s="46" t="s">
        <v>110</v>
      </c>
      <c r="E10" s="46" t="s">
        <v>112</v>
      </c>
      <c r="F10" s="46" t="s">
        <v>113</v>
      </c>
      <c r="G10" s="46" t="s">
        <v>166</v>
      </c>
      <c r="H10" s="46" t="s">
        <v>167</v>
      </c>
      <c r="I10" s="46" t="s">
        <v>168</v>
      </c>
      <c r="J10" s="46" t="s">
        <v>169</v>
      </c>
      <c r="K10" s="127" t="s">
        <v>170</v>
      </c>
      <c r="L10" s="128" t="s">
        <v>171</v>
      </c>
    </row>
    <row r="11" spans="1:255" ht="72.75" customHeight="1">
      <c r="A11" s="53" t="str">
        <f>УСЛУГИ!C11</f>
        <v>804200О.99.0.ББ52АЖ48000</v>
      </c>
      <c r="B11" s="53" t="str">
        <f>УСЛУГИ!D11</f>
        <v>Реализация дополнительных общеразвивающих программ</v>
      </c>
      <c r="C11" s="53" t="s">
        <v>335</v>
      </c>
      <c r="D11" s="53" t="s">
        <v>428</v>
      </c>
      <c r="E11" s="53" t="s">
        <v>427</v>
      </c>
      <c r="F11" s="53" t="s">
        <v>426</v>
      </c>
      <c r="G11" s="146" t="s">
        <v>495</v>
      </c>
      <c r="H11" s="53" t="str">
        <f>I11</f>
        <v>138,764</v>
      </c>
      <c r="I11" s="51" t="s">
        <v>498</v>
      </c>
      <c r="J11" s="52"/>
      <c r="K11" s="111" t="s">
        <v>500</v>
      </c>
      <c r="L11" s="50"/>
      <c r="M11" s="185" t="s">
        <v>340</v>
      </c>
      <c r="N11" s="185"/>
      <c r="O11" s="18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81" customHeight="1">
      <c r="A12" s="53" t="str">
        <f>УСЛУГИ!C13</f>
        <v>854199.Р.29.1.ББ970001000</v>
      </c>
      <c r="B12" s="53" t="s">
        <v>444</v>
      </c>
      <c r="C12" s="53" t="s">
        <v>451</v>
      </c>
      <c r="D12" s="53" t="s">
        <v>455</v>
      </c>
      <c r="E12" s="53" t="s">
        <v>454</v>
      </c>
      <c r="F12" s="53" t="s">
        <v>453</v>
      </c>
      <c r="G12" s="146" t="s">
        <v>493</v>
      </c>
      <c r="H12" s="53" t="s">
        <v>487</v>
      </c>
      <c r="I12" s="51" t="s">
        <v>476</v>
      </c>
      <c r="J12" s="52"/>
      <c r="K12" s="64"/>
      <c r="L12" s="50"/>
      <c r="M12" s="185"/>
      <c r="N12" s="185"/>
      <c r="O12" s="18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72.75" customHeight="1">
      <c r="A13" s="53" t="str">
        <f>УСЛУГИ!C14</f>
        <v>854000.Р.29.1.БВ010002001</v>
      </c>
      <c r="B13" s="53" t="s">
        <v>442</v>
      </c>
      <c r="C13" s="53" t="s">
        <v>431</v>
      </c>
      <c r="D13" s="53" t="s">
        <v>449</v>
      </c>
      <c r="E13" s="53" t="s">
        <v>452</v>
      </c>
      <c r="F13" s="53" t="s">
        <v>450</v>
      </c>
      <c r="G13" s="146" t="s">
        <v>458</v>
      </c>
      <c r="H13" s="53" t="str">
        <f>I13</f>
        <v>18</v>
      </c>
      <c r="I13" s="51" t="s">
        <v>499</v>
      </c>
      <c r="J13" s="52"/>
      <c r="K13" s="64"/>
      <c r="L13" s="50"/>
      <c r="M13" s="185"/>
      <c r="N13" s="185"/>
      <c r="O13" s="18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72.75" customHeight="1">
      <c r="A14" s="53" t="str">
        <f>УСЛУГИ!C12</f>
        <v>854199.Р.29.1.БВ040001000</v>
      </c>
      <c r="B14" s="53" t="s">
        <v>447</v>
      </c>
      <c r="C14" s="53" t="s">
        <v>457</v>
      </c>
      <c r="D14" s="53" t="s">
        <v>456</v>
      </c>
      <c r="E14" s="53" t="s">
        <v>454</v>
      </c>
      <c r="F14" s="53" t="s">
        <v>453</v>
      </c>
      <c r="G14" s="146" t="s">
        <v>494</v>
      </c>
      <c r="H14" s="53" t="str">
        <f>I14</f>
        <v>2800</v>
      </c>
      <c r="I14" s="51" t="s">
        <v>494</v>
      </c>
      <c r="J14" s="52">
        <v>2000</v>
      </c>
      <c r="K14" s="64"/>
      <c r="L14" s="50"/>
      <c r="M14" s="185"/>
      <c r="N14" s="185"/>
      <c r="O14" s="186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12" ht="15">
      <c r="A15" s="7"/>
      <c r="B15" s="7"/>
      <c r="C15" s="7"/>
      <c r="D15" s="7"/>
      <c r="E15" s="7"/>
      <c r="F15" s="7"/>
      <c r="G15" s="8"/>
      <c r="H15" s="8"/>
      <c r="I15" s="8"/>
      <c r="J15" s="8"/>
      <c r="K15" s="7"/>
      <c r="L15" s="7"/>
    </row>
    <row r="16" spans="1:12" ht="15">
      <c r="A16" s="7"/>
      <c r="B16" s="7"/>
      <c r="C16" s="7"/>
      <c r="D16" s="7"/>
      <c r="E16" s="7"/>
      <c r="F16" s="7"/>
      <c r="G16" s="8"/>
      <c r="H16" s="8"/>
      <c r="I16" s="8"/>
      <c r="J16" s="8"/>
      <c r="K16" s="7"/>
      <c r="L16" s="7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</sheetData>
  <sheetProtection password="CCDD" sheet="1"/>
  <mergeCells count="12">
    <mergeCell ref="A6:B7"/>
    <mergeCell ref="K6:K8"/>
    <mergeCell ref="H6:J7"/>
    <mergeCell ref="E6:E8"/>
    <mergeCell ref="F6:F8"/>
    <mergeCell ref="M12:O12"/>
    <mergeCell ref="M13:O13"/>
    <mergeCell ref="M14:O14"/>
    <mergeCell ref="G6:G8"/>
    <mergeCell ref="M11:O11"/>
    <mergeCell ref="C6:D7"/>
    <mergeCell ref="L6:L8"/>
  </mergeCells>
  <conditionalFormatting sqref="A255:E261 G255:L261 F252:F258 A10:L10">
    <cfRule type="expression" priority="13" dxfId="12" stopIfTrue="1">
      <formula>HasError()</formula>
    </cfRule>
    <cfRule type="expression" priority="14" dxfId="13" stopIfTrue="1">
      <formula>LockedByCondition()</formula>
    </cfRule>
    <cfRule type="expression" priority="15" dxfId="14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4"/>
  <sheetViews>
    <sheetView zoomScale="70" zoomScaleNormal="70" zoomScalePageLayoutView="0" workbookViewId="0" topLeftCell="A4">
      <selection activeCell="K27" sqref="K27"/>
    </sheetView>
  </sheetViews>
  <sheetFormatPr defaultColWidth="9.140625" defaultRowHeight="15"/>
  <cols>
    <col min="1" max="1" width="18.421875" style="1" customWidth="1"/>
    <col min="2" max="2" width="35.0039062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2" customWidth="1"/>
    <col min="15" max="15" width="90.57421875" style="32" bestFit="1" customWidth="1"/>
    <col min="16" max="16" width="43.7109375" style="32" customWidth="1"/>
    <col min="17" max="16384" width="9.140625" style="1" customWidth="1"/>
  </cols>
  <sheetData>
    <row r="1" spans="1:16" s="20" customFormat="1" ht="15.75">
      <c r="A1" s="18" t="s">
        <v>14</v>
      </c>
      <c r="B1" s="67">
        <f>УСЛУГИ!B1</f>
        <v>45016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VLOOKUP(C3,Лист1!F2:H79,3,0)</f>
        <v>#N/A</v>
      </c>
      <c r="P1" s="32"/>
    </row>
    <row r="2" spans="1:15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VLOOKUP(C3,Лист1!F2:H79,3,0)</f>
        <v>#N/A</v>
      </c>
    </row>
    <row r="3" spans="1:35" s="12" customFormat="1" ht="21" customHeight="1">
      <c r="A3" s="15" t="s">
        <v>2</v>
      </c>
      <c r="B3" s="15">
        <f>УСЛУГИ!B3</f>
        <v>2511011310</v>
      </c>
      <c r="C3" s="39" t="str">
        <f>VLOOKUP(УСЛУГИ!C3,коруслуги,1,0)</f>
        <v>МБОУ ДО ЦДТ</v>
      </c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49" t="str">
        <f>Объём!A5</f>
        <v>060721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195" t="s">
        <v>8</v>
      </c>
      <c r="B6" s="195"/>
      <c r="C6" s="195" t="s">
        <v>10</v>
      </c>
      <c r="D6" s="195" t="s">
        <v>5</v>
      </c>
      <c r="E6" s="208" t="s">
        <v>116</v>
      </c>
      <c r="F6" s="195" t="s">
        <v>1</v>
      </c>
      <c r="G6" s="187" t="s">
        <v>327</v>
      </c>
      <c r="H6" s="199" t="s">
        <v>100</v>
      </c>
      <c r="I6" s="199"/>
      <c r="J6" s="199"/>
      <c r="K6" s="209" t="s">
        <v>6</v>
      </c>
      <c r="M6" s="32"/>
      <c r="O6" s="195" t="s">
        <v>5</v>
      </c>
      <c r="P6" s="1"/>
    </row>
    <row r="7" spans="1:16" ht="15">
      <c r="A7" s="195"/>
      <c r="B7" s="195"/>
      <c r="C7" s="195"/>
      <c r="D7" s="195"/>
      <c r="E7" s="195"/>
      <c r="F7" s="195"/>
      <c r="G7" s="188"/>
      <c r="H7" s="199"/>
      <c r="I7" s="199"/>
      <c r="J7" s="199"/>
      <c r="K7" s="209"/>
      <c r="M7" s="32"/>
      <c r="O7" s="195"/>
      <c r="P7" s="1"/>
    </row>
    <row r="8" spans="1:16" ht="50.25" customHeight="1">
      <c r="A8" s="21" t="s">
        <v>7</v>
      </c>
      <c r="B8" s="21" t="s">
        <v>13</v>
      </c>
      <c r="C8" s="114" t="s">
        <v>107</v>
      </c>
      <c r="D8" s="21" t="s">
        <v>106</v>
      </c>
      <c r="E8" s="21" t="s">
        <v>107</v>
      </c>
      <c r="F8" s="21" t="s">
        <v>106</v>
      </c>
      <c r="G8" s="188"/>
      <c r="H8" s="30" t="s">
        <v>98</v>
      </c>
      <c r="I8" s="31" t="s">
        <v>4</v>
      </c>
      <c r="J8" s="31" t="s">
        <v>15</v>
      </c>
      <c r="K8" s="210"/>
      <c r="M8" s="32"/>
      <c r="O8" s="203"/>
      <c r="P8" s="1"/>
    </row>
    <row r="9" spans="1:15" s="73" customFormat="1" ht="12" customHeight="1">
      <c r="A9" s="68">
        <v>1</v>
      </c>
      <c r="B9" s="68">
        <v>2</v>
      </c>
      <c r="C9" s="69">
        <v>4</v>
      </c>
      <c r="D9" s="69">
        <v>3</v>
      </c>
      <c r="E9" s="69">
        <v>5</v>
      </c>
      <c r="F9" s="27">
        <v>6</v>
      </c>
      <c r="G9" s="70">
        <v>7</v>
      </c>
      <c r="H9" s="71">
        <v>8</v>
      </c>
      <c r="I9" s="27">
        <v>9</v>
      </c>
      <c r="J9" s="27">
        <v>10</v>
      </c>
      <c r="K9" s="28">
        <v>11</v>
      </c>
      <c r="L9" s="72"/>
      <c r="M9" s="72"/>
      <c r="N9" s="72"/>
      <c r="O9" s="69">
        <v>4</v>
      </c>
    </row>
    <row r="10" spans="1:15" s="48" customFormat="1" ht="1.5" customHeight="1">
      <c r="A10" s="47" t="s">
        <v>108</v>
      </c>
      <c r="B10" s="47" t="s">
        <v>109</v>
      </c>
      <c r="C10" s="47" t="s">
        <v>111</v>
      </c>
      <c r="D10" s="47" t="s">
        <v>115</v>
      </c>
      <c r="E10" s="47" t="s">
        <v>112</v>
      </c>
      <c r="F10" s="47" t="s">
        <v>113</v>
      </c>
      <c r="G10" s="47" t="s">
        <v>166</v>
      </c>
      <c r="H10" s="47" t="s">
        <v>167</v>
      </c>
      <c r="I10" s="47" t="s">
        <v>330</v>
      </c>
      <c r="J10" s="47" t="s">
        <v>169</v>
      </c>
      <c r="K10" s="47" t="s">
        <v>329</v>
      </c>
      <c r="O10" s="46"/>
    </row>
    <row r="11" spans="1:254" ht="47.25">
      <c r="A11" s="65" t="str">
        <f>УСЛУГИ!C11</f>
        <v>804200О.99.0.ББ52АЖ48000</v>
      </c>
      <c r="B11" s="65" t="str">
        <f>УСЛУГИ!D11</f>
        <v>Реализация дополнительных общеразвивающих программ</v>
      </c>
      <c r="C11" s="65" t="s">
        <v>330</v>
      </c>
      <c r="D11" s="65" t="s">
        <v>343</v>
      </c>
      <c r="E11" s="65" t="s">
        <v>117</v>
      </c>
      <c r="F11" s="65" t="s">
        <v>177</v>
      </c>
      <c r="G11" s="65">
        <v>30</v>
      </c>
      <c r="H11" s="65">
        <f aca="true" t="shared" si="0" ref="H11:H22">IF(ISERR(100*I11/J11),"",100*I11/J11)</f>
        <v>20.74074074074074</v>
      </c>
      <c r="I11" s="66" t="s">
        <v>508</v>
      </c>
      <c r="J11" s="66" t="s">
        <v>502</v>
      </c>
      <c r="K11" s="111" t="s">
        <v>506</v>
      </c>
      <c r="L11" s="206"/>
      <c r="M11" s="207"/>
      <c r="N11" s="207"/>
      <c r="O11" s="7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47.25">
      <c r="A12" s="141" t="str">
        <f aca="true" t="shared" si="1" ref="A12:B16">A11</f>
        <v>804200О.99.0.ББ52АЖ48000</v>
      </c>
      <c r="B12" s="141" t="str">
        <f t="shared" si="1"/>
        <v>Реализация дополнительных общеразвивающих программ</v>
      </c>
      <c r="C12" s="141" t="s">
        <v>344</v>
      </c>
      <c r="D12" s="141" t="s">
        <v>345</v>
      </c>
      <c r="E12" s="141" t="s">
        <v>117</v>
      </c>
      <c r="F12" s="141" t="s">
        <v>177</v>
      </c>
      <c r="G12" s="65">
        <v>60</v>
      </c>
      <c r="H12" s="65">
        <f t="shared" si="0"/>
        <v>20.179372197309416</v>
      </c>
      <c r="I12" s="66" t="s">
        <v>502</v>
      </c>
      <c r="J12" s="66" t="s">
        <v>511</v>
      </c>
      <c r="K12" s="111" t="s">
        <v>507</v>
      </c>
      <c r="L12" s="206"/>
      <c r="M12" s="207"/>
      <c r="N12" s="207"/>
      <c r="O12" s="7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31.5">
      <c r="A13" s="141" t="str">
        <f t="shared" si="1"/>
        <v>804200О.99.0.ББ52АЖ48000</v>
      </c>
      <c r="B13" s="141" t="str">
        <f t="shared" si="1"/>
        <v>Реализация дополнительных общеразвивающих программ</v>
      </c>
      <c r="C13" s="141" t="s">
        <v>335</v>
      </c>
      <c r="D13" s="141" t="s">
        <v>11</v>
      </c>
      <c r="E13" s="141" t="s">
        <v>117</v>
      </c>
      <c r="F13" s="141" t="s">
        <v>177</v>
      </c>
      <c r="G13" s="65">
        <v>80</v>
      </c>
      <c r="H13" s="65">
        <f t="shared" si="0"/>
        <v>99.27272727272727</v>
      </c>
      <c r="I13" s="66" t="s">
        <v>497</v>
      </c>
      <c r="J13" s="66" t="s">
        <v>496</v>
      </c>
      <c r="K13" s="111"/>
      <c r="L13" s="206"/>
      <c r="M13" s="207"/>
      <c r="N13" s="207"/>
      <c r="O13" s="7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31.5">
      <c r="A14" s="141" t="str">
        <f t="shared" si="1"/>
        <v>804200О.99.0.ББ52АЖ48000</v>
      </c>
      <c r="B14" s="141" t="str">
        <f t="shared" si="1"/>
        <v>Реализация дополнительных общеразвивающих программ</v>
      </c>
      <c r="C14" s="141" t="s">
        <v>341</v>
      </c>
      <c r="D14" s="141" t="s">
        <v>342</v>
      </c>
      <c r="E14" s="141" t="s">
        <v>117</v>
      </c>
      <c r="F14" s="141" t="s">
        <v>177</v>
      </c>
      <c r="G14" s="65">
        <v>90</v>
      </c>
      <c r="H14" s="65">
        <f t="shared" si="0"/>
        <v>100.37509377344337</v>
      </c>
      <c r="I14" s="66" t="s">
        <v>511</v>
      </c>
      <c r="J14" s="66" t="s">
        <v>501</v>
      </c>
      <c r="K14" s="111"/>
      <c r="L14" s="206"/>
      <c r="M14" s="207"/>
      <c r="N14" s="207"/>
      <c r="O14" s="7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47.25">
      <c r="A15" s="141" t="str">
        <f t="shared" si="1"/>
        <v>804200О.99.0.ББ52АЖ48000</v>
      </c>
      <c r="B15" s="141" t="str">
        <f t="shared" si="1"/>
        <v>Реализация дополнительных общеразвивающих программ</v>
      </c>
      <c r="C15" s="141" t="s">
        <v>336</v>
      </c>
      <c r="D15" s="141" t="s">
        <v>0</v>
      </c>
      <c r="E15" s="141" t="s">
        <v>117</v>
      </c>
      <c r="F15" s="141" t="s">
        <v>177</v>
      </c>
      <c r="G15" s="65" t="s">
        <v>425</v>
      </c>
      <c r="H15" s="65">
        <f t="shared" si="0"/>
        <v>0</v>
      </c>
      <c r="I15" s="66" t="s">
        <v>487</v>
      </c>
      <c r="J15" s="66" t="s">
        <v>505</v>
      </c>
      <c r="K15" s="111" t="s">
        <v>507</v>
      </c>
      <c r="L15" s="206"/>
      <c r="M15" s="207"/>
      <c r="N15" s="207"/>
      <c r="O15" s="7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31.5">
      <c r="A16" s="141" t="str">
        <f t="shared" si="1"/>
        <v>804200О.99.0.ББ52АЖ48000</v>
      </c>
      <c r="B16" s="141" t="str">
        <f t="shared" si="1"/>
        <v>Реализация дополнительных общеразвивающих программ</v>
      </c>
      <c r="C16" s="141" t="s">
        <v>430</v>
      </c>
      <c r="D16" s="141" t="s">
        <v>429</v>
      </c>
      <c r="E16" s="141" t="s">
        <v>117</v>
      </c>
      <c r="F16" s="141" t="s">
        <v>177</v>
      </c>
      <c r="G16" s="65" t="s">
        <v>431</v>
      </c>
      <c r="H16" s="65">
        <f t="shared" si="0"/>
        <v>100</v>
      </c>
      <c r="I16" s="66" t="s">
        <v>504</v>
      </c>
      <c r="J16" s="66" t="s">
        <v>504</v>
      </c>
      <c r="K16" s="111"/>
      <c r="L16" s="129"/>
      <c r="M16" s="130"/>
      <c r="N16" s="131"/>
      <c r="O16" s="7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ht="63">
      <c r="A17" s="163" t="s">
        <v>434</v>
      </c>
      <c r="B17" s="163" t="s">
        <v>447</v>
      </c>
      <c r="C17" s="163" t="s">
        <v>457</v>
      </c>
      <c r="D17" s="163" t="s">
        <v>461</v>
      </c>
      <c r="E17" s="163" t="s">
        <v>117</v>
      </c>
      <c r="F17" s="163" t="s">
        <v>177</v>
      </c>
      <c r="G17" s="164">
        <v>80</v>
      </c>
      <c r="H17" s="181">
        <f t="shared" si="0"/>
        <v>99.27272727272727</v>
      </c>
      <c r="I17" s="66" t="s">
        <v>497</v>
      </c>
      <c r="J17" s="66" t="s">
        <v>496</v>
      </c>
      <c r="K17" s="111"/>
      <c r="L17" s="129"/>
      <c r="M17" s="130"/>
      <c r="N17" s="131"/>
      <c r="O17" s="7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ht="63">
      <c r="A18" s="163" t="s">
        <v>434</v>
      </c>
      <c r="B18" s="163" t="s">
        <v>447</v>
      </c>
      <c r="C18" s="163" t="s">
        <v>458</v>
      </c>
      <c r="D18" s="163" t="s">
        <v>459</v>
      </c>
      <c r="E18" s="163" t="s">
        <v>117</v>
      </c>
      <c r="F18" s="163" t="s">
        <v>177</v>
      </c>
      <c r="G18" s="164">
        <v>100</v>
      </c>
      <c r="H18" s="181">
        <f t="shared" si="0"/>
        <v>100</v>
      </c>
      <c r="I18" s="66" t="s">
        <v>431</v>
      </c>
      <c r="J18" s="66" t="s">
        <v>431</v>
      </c>
      <c r="K18" s="111"/>
      <c r="L18" s="129"/>
      <c r="M18" s="130"/>
      <c r="N18" s="131"/>
      <c r="O18" s="74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78.75">
      <c r="A19" s="165" t="s">
        <v>443</v>
      </c>
      <c r="B19" s="165" t="s">
        <v>444</v>
      </c>
      <c r="C19" s="165" t="s">
        <v>425</v>
      </c>
      <c r="D19" s="165" t="s">
        <v>466</v>
      </c>
      <c r="E19" s="165" t="s">
        <v>117</v>
      </c>
      <c r="F19" s="165" t="s">
        <v>177</v>
      </c>
      <c r="G19" s="166">
        <v>80</v>
      </c>
      <c r="H19" s="165">
        <f>IF(ISERR(100*I19/J19),"",100*I19/J19)</f>
        <v>40</v>
      </c>
      <c r="I19" s="66" t="s">
        <v>476</v>
      </c>
      <c r="J19" s="66" t="s">
        <v>493</v>
      </c>
      <c r="K19" s="111" t="s">
        <v>506</v>
      </c>
      <c r="L19" s="129"/>
      <c r="M19" s="130"/>
      <c r="N19" s="131"/>
      <c r="O19" s="7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254" ht="78.75">
      <c r="A20" s="165" t="s">
        <v>443</v>
      </c>
      <c r="B20" s="165" t="s">
        <v>444</v>
      </c>
      <c r="C20" s="165" t="s">
        <v>451</v>
      </c>
      <c r="D20" s="165" t="s">
        <v>464</v>
      </c>
      <c r="E20" s="165" t="s">
        <v>117</v>
      </c>
      <c r="F20" s="165" t="s">
        <v>177</v>
      </c>
      <c r="G20" s="166">
        <v>100</v>
      </c>
      <c r="H20" s="166">
        <f t="shared" si="0"/>
        <v>100</v>
      </c>
      <c r="I20" s="66" t="s">
        <v>476</v>
      </c>
      <c r="J20" s="66" t="s">
        <v>476</v>
      </c>
      <c r="K20" s="111"/>
      <c r="L20" s="129"/>
      <c r="M20" s="130"/>
      <c r="N20" s="131"/>
      <c r="O20" s="7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pans="1:254" ht="38.25" customHeight="1">
      <c r="A21" s="141" t="s">
        <v>436</v>
      </c>
      <c r="B21" s="141" t="s">
        <v>442</v>
      </c>
      <c r="C21" s="141" t="s">
        <v>465</v>
      </c>
      <c r="D21" s="141" t="s">
        <v>462</v>
      </c>
      <c r="E21" s="141" t="s">
        <v>454</v>
      </c>
      <c r="F21" s="141" t="s">
        <v>453</v>
      </c>
      <c r="G21" s="65">
        <v>0</v>
      </c>
      <c r="H21" s="65" t="str">
        <f>I21</f>
        <v>0</v>
      </c>
      <c r="I21" s="66" t="s">
        <v>487</v>
      </c>
      <c r="J21" s="66" t="s">
        <v>487</v>
      </c>
      <c r="K21" s="111"/>
      <c r="L21" s="129"/>
      <c r="M21" s="130"/>
      <c r="N21" s="131"/>
      <c r="O21" s="7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pans="1:254" ht="44.25" customHeight="1">
      <c r="A22" s="141" t="s">
        <v>436</v>
      </c>
      <c r="B22" s="141" t="s">
        <v>442</v>
      </c>
      <c r="C22" s="141" t="s">
        <v>463</v>
      </c>
      <c r="D22" s="141" t="s">
        <v>460</v>
      </c>
      <c r="E22" s="141" t="s">
        <v>117</v>
      </c>
      <c r="F22" s="141" t="s">
        <v>177</v>
      </c>
      <c r="G22" s="65">
        <v>80</v>
      </c>
      <c r="H22" s="65">
        <f t="shared" si="0"/>
        <v>93.04347826086956</v>
      </c>
      <c r="I22" s="66" t="s">
        <v>510</v>
      </c>
      <c r="J22" s="66" t="s">
        <v>503</v>
      </c>
      <c r="K22" s="111"/>
      <c r="L22" s="129"/>
      <c r="M22" s="130"/>
      <c r="N22" s="131"/>
      <c r="O22" s="7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pans="1:12" ht="15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7"/>
    </row>
    <row r="24" spans="1:12" ht="1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2" ht="15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7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</sheetData>
  <sheetProtection password="CCDD" sheet="1"/>
  <mergeCells count="8">
    <mergeCell ref="L11:N15"/>
    <mergeCell ref="A6:B7"/>
    <mergeCell ref="C6:D7"/>
    <mergeCell ref="O6:O8"/>
    <mergeCell ref="G6:G8"/>
    <mergeCell ref="E6:F7"/>
    <mergeCell ref="H6:J7"/>
    <mergeCell ref="K6:K8"/>
  </mergeCells>
  <conditionalFormatting sqref="A247:C253 E247:L253 D239:D245 O10 A10:K10">
    <cfRule type="expression" priority="28" dxfId="12" stopIfTrue="1">
      <formula>HasError()</formula>
    </cfRule>
    <cfRule type="expression" priority="29" dxfId="13" stopIfTrue="1">
      <formula>LockedByCondition()</formula>
    </cfRule>
    <cfRule type="expression" priority="30" dxfId="14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N116"/>
  <sheetViews>
    <sheetView tabSelected="1" view="pageBreakPreview" zoomScale="60" zoomScaleNormal="60" zoomScalePageLayoutView="0" workbookViewId="0" topLeftCell="A91">
      <selection activeCell="F113" sqref="F113"/>
    </sheetView>
  </sheetViews>
  <sheetFormatPr defaultColWidth="9.140625" defaultRowHeight="15"/>
  <cols>
    <col min="1" max="1" width="9.00390625" style="75" customWidth="1"/>
    <col min="2" max="2" width="1.57421875" style="75" hidden="1" customWidth="1"/>
    <col min="3" max="3" width="10.8515625" style="75" customWidth="1"/>
    <col min="4" max="4" width="8.57421875" style="75" customWidth="1"/>
    <col min="5" max="5" width="9.7109375" style="75" customWidth="1"/>
    <col min="6" max="6" width="15.00390625" style="75" customWidth="1"/>
    <col min="7" max="8" width="14.421875" style="75" customWidth="1"/>
    <col min="9" max="9" width="14.8515625" style="75" customWidth="1"/>
    <col min="10" max="10" width="22.00390625" style="75" customWidth="1"/>
    <col min="11" max="11" width="27.00390625" style="75" customWidth="1"/>
    <col min="12" max="12" width="12.28125" style="75" customWidth="1"/>
    <col min="13" max="13" width="6.8515625" style="75" customWidth="1"/>
    <col min="14" max="14" width="13.7109375" style="75" customWidth="1"/>
    <col min="15" max="15" width="8.421875" style="75" customWidth="1"/>
    <col min="16" max="16" width="5.7109375" style="75" customWidth="1"/>
    <col min="17" max="17" width="6.8515625" style="75" customWidth="1"/>
    <col min="18" max="18" width="6.421875" style="75" customWidth="1"/>
    <col min="19" max="19" width="13.28125" style="75" customWidth="1"/>
    <col min="20" max="20" width="19.140625" style="75" customWidth="1"/>
    <col min="21" max="21" width="11.8515625" style="75" customWidth="1"/>
    <col min="22" max="22" width="2.00390625" style="75" customWidth="1"/>
    <col min="23" max="23" width="1.8515625" style="75" customWidth="1"/>
    <col min="24" max="24" width="9.140625" style="75" customWidth="1"/>
    <col min="25" max="25" width="3.421875" style="75" customWidth="1"/>
    <col min="26" max="26" width="3.28125" style="75" customWidth="1"/>
    <col min="27" max="27" width="1.57421875" style="75" customWidth="1"/>
    <col min="28" max="37" width="9.140625" style="75" customWidth="1"/>
    <col min="38" max="38" width="10.28125" style="75" bestFit="1" customWidth="1"/>
    <col min="39" max="39" width="11.57421875" style="75" bestFit="1" customWidth="1"/>
    <col min="40" max="16384" width="9.140625" style="75" customWidth="1"/>
  </cols>
  <sheetData>
    <row r="1" spans="3:20" ht="18.75">
      <c r="C1" s="281" t="s">
        <v>118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3:20" ht="18.75">
      <c r="C2" s="281" t="s">
        <v>492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3:20" ht="19.5" customHeight="1">
      <c r="C3" s="282">
        <f>УСЛУГИ!B1</f>
        <v>45016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3:40" ht="18.75">
      <c r="C4" s="284" t="str">
        <f>VLOOKUP(УСЛУГИ!C3,коруслуги,2,0)</f>
        <v>МУНИЦИПАЛЬНОЕ БЮДЖЕТНОЕ ОБРАЗОВАТЕЛЬНОЕ УЧРЕЖДЕНИЕ ДОПОЛНИТЕЛЬНОГО ОБРАЗОВАНИЯ "ЦЕНТР ДЕТСКОГО ТВОРЧЕСТВА" УССУРИЙСКОГО ГОРОДСКОГО ОКРУГА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AK4" s="76"/>
      <c r="AL4" s="76"/>
      <c r="AM4" s="76"/>
      <c r="AN4" s="76"/>
    </row>
    <row r="5" spans="3:40" ht="18.75" customHeight="1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AK5" s="76"/>
      <c r="AL5" s="76"/>
      <c r="AM5" s="76"/>
      <c r="AN5" s="76"/>
    </row>
    <row r="6" spans="3:40" s="77" customFormat="1" ht="12.75">
      <c r="C6" s="287" t="s">
        <v>16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AK6" s="78"/>
      <c r="AL6" s="79" t="str">
        <f>C4</f>
        <v>МУНИЦИПАЛЬНОЕ БЮДЖЕТНОЕ ОБРАЗОВАТЕЛЬНОЕ УЧРЕЖДЕНИЕ ДОПОЛНИТЕЛЬНОГО ОБРАЗОВАНИЯ "ЦЕНТР ДЕТСКОГО ТВОРЧЕСТВА" УССУРИЙСКОГО ГОРОДСКОГО ОКРУГА</v>
      </c>
      <c r="AM6" s="78">
        <f>VLOOKUP(C4,Лист1!F1:G78,2,0)</f>
        <v>2511011310</v>
      </c>
      <c r="AN6" s="78"/>
    </row>
    <row r="7" spans="3:40" ht="12.75" customHeight="1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AK7" s="76"/>
      <c r="AL7" s="76"/>
      <c r="AM7" s="76"/>
      <c r="AN7" s="76"/>
    </row>
    <row r="8" spans="3:40" ht="17.25" customHeight="1">
      <c r="C8" s="80" t="s">
        <v>119</v>
      </c>
      <c r="D8" s="80"/>
      <c r="E8" s="80"/>
      <c r="F8" s="80"/>
      <c r="G8" s="80"/>
      <c r="H8" s="81"/>
      <c r="I8" s="290" t="s">
        <v>346</v>
      </c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82"/>
      <c r="U8" s="81"/>
      <c r="AK8" s="76"/>
      <c r="AL8" s="79" t="str">
        <f>C6</f>
        <v>(наименование муниципального учреждения)</v>
      </c>
      <c r="AM8" s="83">
        <f>C3</f>
        <v>45016</v>
      </c>
      <c r="AN8" s="76"/>
    </row>
    <row r="9" spans="3:40" ht="18.75">
      <c r="C9" s="75" t="s">
        <v>120</v>
      </c>
      <c r="I9" s="291" t="s">
        <v>347</v>
      </c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82"/>
      <c r="AK9" s="76"/>
      <c r="AL9" s="76"/>
      <c r="AM9" s="76"/>
      <c r="AN9" s="76"/>
    </row>
    <row r="10" spans="3:40" ht="18.75">
      <c r="C10" s="84"/>
      <c r="I10" s="292" t="s">
        <v>121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85"/>
      <c r="AK10" s="76"/>
      <c r="AL10" s="76"/>
      <c r="AM10" s="76"/>
      <c r="AN10" s="76"/>
    </row>
    <row r="11" spans="37:40" ht="7.5" customHeight="1">
      <c r="AK11" s="76"/>
      <c r="AL11" s="76"/>
      <c r="AM11" s="76"/>
      <c r="AN11" s="76"/>
    </row>
    <row r="12" spans="3:38" ht="18.75" customHeight="1">
      <c r="C12" s="86" t="s">
        <v>122</v>
      </c>
      <c r="D12" s="87"/>
      <c r="E12" s="289" t="s">
        <v>149</v>
      </c>
      <c r="F12" s="289"/>
      <c r="G12" s="289"/>
      <c r="H12" s="289"/>
      <c r="I12" s="289"/>
      <c r="J12" s="88"/>
      <c r="K12" s="88"/>
      <c r="L12" s="88"/>
      <c r="M12" s="88"/>
      <c r="N12" s="88"/>
      <c r="O12" s="88"/>
      <c r="P12" s="88"/>
      <c r="Q12" s="88"/>
      <c r="R12" s="88"/>
      <c r="AI12" s="76"/>
      <c r="AJ12" s="76"/>
      <c r="AK12" s="76"/>
      <c r="AL12" s="76"/>
    </row>
    <row r="13" spans="5:18" ht="27.75" customHeight="1">
      <c r="E13" s="288" t="s">
        <v>123</v>
      </c>
      <c r="F13" s="288"/>
      <c r="G13" s="288"/>
      <c r="H13" s="288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3:17" ht="9.75" customHeight="1" hidden="1">
      <c r="C14" s="89"/>
      <c r="I14" s="274"/>
      <c r="J14" s="274"/>
      <c r="K14" s="274"/>
      <c r="L14" s="274"/>
      <c r="M14" s="274"/>
      <c r="N14" s="274"/>
      <c r="O14" s="274"/>
      <c r="P14" s="274"/>
      <c r="Q14" s="90"/>
    </row>
    <row r="15" ht="9.75" customHeight="1" hidden="1">
      <c r="C15" s="91"/>
    </row>
    <row r="16" spans="3:25" s="93" customFormat="1" ht="18.75">
      <c r="C16" s="82"/>
      <c r="D16" s="82"/>
      <c r="E16" s="82"/>
      <c r="F16" s="82"/>
      <c r="G16" s="82"/>
      <c r="H16" s="82"/>
      <c r="I16" s="82"/>
      <c r="J16" s="278" t="s">
        <v>124</v>
      </c>
      <c r="K16" s="278"/>
      <c r="L16" s="278"/>
      <c r="M16" s="278"/>
      <c r="N16" s="278"/>
      <c r="O16" s="112"/>
      <c r="P16" s="82"/>
      <c r="Q16" s="82"/>
      <c r="R16" s="92"/>
      <c r="S16" s="92"/>
      <c r="T16" s="92"/>
      <c r="U16" s="92"/>
      <c r="V16" s="92"/>
      <c r="W16" s="92"/>
      <c r="X16" s="92"/>
      <c r="Y16" s="92"/>
    </row>
    <row r="17" ht="6.75" customHeight="1"/>
    <row r="18" spans="3:17" ht="18.75" customHeight="1">
      <c r="C18" s="82"/>
      <c r="D18" s="82"/>
      <c r="E18" s="82"/>
      <c r="F18" s="82"/>
      <c r="G18" s="82"/>
      <c r="H18" s="82"/>
      <c r="I18" s="258" t="s">
        <v>125</v>
      </c>
      <c r="J18" s="258"/>
      <c r="K18" s="258"/>
      <c r="L18" s="258"/>
      <c r="M18" s="258"/>
      <c r="N18" s="258"/>
      <c r="O18" s="258"/>
      <c r="P18" s="82"/>
      <c r="Q18" s="82"/>
    </row>
    <row r="19" spans="3:20" ht="21" customHeight="1">
      <c r="C19" s="75" t="s">
        <v>126</v>
      </c>
      <c r="D19" s="82"/>
      <c r="E19" s="82"/>
      <c r="F19" s="82"/>
      <c r="G19" s="82"/>
      <c r="H19" s="94"/>
      <c r="I19" s="267" t="str">
        <f>Объём!B11</f>
        <v>Реализация дополнительных общеразвивающих программ</v>
      </c>
      <c r="J19" s="267"/>
      <c r="K19" s="267"/>
      <c r="L19" s="267"/>
      <c r="M19" s="267"/>
      <c r="N19" s="267"/>
      <c r="O19" s="267"/>
      <c r="P19" s="267"/>
      <c r="Q19" s="95"/>
      <c r="R19" s="223" t="s">
        <v>127</v>
      </c>
      <c r="S19" s="224"/>
      <c r="T19" s="227" t="str">
        <f>УСЛУГИ!A11</f>
        <v>ББ52</v>
      </c>
    </row>
    <row r="20" spans="3:20" ht="18.75" customHeight="1">
      <c r="C20" s="230" t="s">
        <v>128</v>
      </c>
      <c r="D20" s="230"/>
      <c r="E20" s="230"/>
      <c r="F20" s="230"/>
      <c r="G20" s="230"/>
      <c r="H20" s="230"/>
      <c r="I20" s="279" t="s">
        <v>334</v>
      </c>
      <c r="J20" s="280"/>
      <c r="K20" s="280"/>
      <c r="L20" s="280"/>
      <c r="M20" s="280"/>
      <c r="N20" s="280"/>
      <c r="O20" s="280"/>
      <c r="P20" s="280"/>
      <c r="Q20" s="95"/>
      <c r="R20" s="225"/>
      <c r="S20" s="226"/>
      <c r="T20" s="228"/>
    </row>
    <row r="21" spans="3:20" ht="18.75">
      <c r="C21" s="75" t="s">
        <v>129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92"/>
      <c r="Q21" s="95"/>
      <c r="R21" s="225"/>
      <c r="S21" s="226"/>
      <c r="T21" s="228"/>
    </row>
    <row r="22" spans="3:20" ht="21.75" customHeight="1">
      <c r="C22" s="75" t="s">
        <v>130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92"/>
      <c r="Q22" s="96"/>
      <c r="R22" s="225"/>
      <c r="S22" s="226"/>
      <c r="T22" s="229"/>
    </row>
    <row r="23" spans="3:17" ht="5.25" customHeight="1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3:20" ht="18.75" customHeight="1">
      <c r="C24" s="244" t="s">
        <v>131</v>
      </c>
      <c r="D24" s="248" t="s">
        <v>132</v>
      </c>
      <c r="E24" s="293"/>
      <c r="F24" s="293"/>
      <c r="G24" s="249"/>
      <c r="H24" s="248" t="s">
        <v>133</v>
      </c>
      <c r="I24" s="249"/>
      <c r="J24" s="221" t="s">
        <v>134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</row>
    <row r="25" spans="3:20" ht="45" customHeight="1">
      <c r="C25" s="245"/>
      <c r="D25" s="250"/>
      <c r="E25" s="294"/>
      <c r="F25" s="294"/>
      <c r="G25" s="251"/>
      <c r="H25" s="250"/>
      <c r="I25" s="251"/>
      <c r="J25" s="276" t="s">
        <v>135</v>
      </c>
      <c r="K25" s="276"/>
      <c r="L25" s="296" t="s">
        <v>136</v>
      </c>
      <c r="M25" s="297"/>
      <c r="N25" s="250" t="s">
        <v>137</v>
      </c>
      <c r="O25" s="248" t="s">
        <v>138</v>
      </c>
      <c r="P25" s="249"/>
      <c r="Q25" s="254" t="s">
        <v>139</v>
      </c>
      <c r="R25" s="255"/>
      <c r="S25" s="244" t="s">
        <v>328</v>
      </c>
      <c r="T25" s="246" t="s">
        <v>140</v>
      </c>
    </row>
    <row r="26" spans="3:20" ht="12.75" customHeight="1">
      <c r="C26" s="245"/>
      <c r="D26" s="250"/>
      <c r="E26" s="294"/>
      <c r="F26" s="294"/>
      <c r="G26" s="251"/>
      <c r="H26" s="250"/>
      <c r="I26" s="251"/>
      <c r="J26" s="221"/>
      <c r="K26" s="221"/>
      <c r="L26" s="277" t="s">
        <v>106</v>
      </c>
      <c r="M26" s="221" t="s">
        <v>107</v>
      </c>
      <c r="N26" s="250"/>
      <c r="O26" s="250"/>
      <c r="P26" s="251"/>
      <c r="Q26" s="256"/>
      <c r="R26" s="257"/>
      <c r="S26" s="245"/>
      <c r="T26" s="247"/>
    </row>
    <row r="27" spans="3:20" ht="16.5" customHeight="1">
      <c r="C27" s="268"/>
      <c r="D27" s="252"/>
      <c r="E27" s="295"/>
      <c r="F27" s="295"/>
      <c r="G27" s="253"/>
      <c r="H27" s="252"/>
      <c r="I27" s="253"/>
      <c r="J27" s="221"/>
      <c r="K27" s="221"/>
      <c r="L27" s="277"/>
      <c r="M27" s="221"/>
      <c r="N27" s="250"/>
      <c r="O27" s="250"/>
      <c r="P27" s="251"/>
      <c r="Q27" s="256"/>
      <c r="R27" s="257"/>
      <c r="S27" s="245"/>
      <c r="T27" s="247"/>
    </row>
    <row r="28" spans="3:20" ht="62.25" customHeight="1">
      <c r="C28" s="269"/>
      <c r="D28" s="270" t="s">
        <v>141</v>
      </c>
      <c r="E28" s="271"/>
      <c r="F28" s="97" t="s">
        <v>141</v>
      </c>
      <c r="G28" s="97" t="s">
        <v>141</v>
      </c>
      <c r="H28" s="97" t="s">
        <v>141</v>
      </c>
      <c r="I28" s="97" t="s">
        <v>141</v>
      </c>
      <c r="J28" s="221"/>
      <c r="K28" s="221"/>
      <c r="L28" s="277"/>
      <c r="M28" s="221"/>
      <c r="N28" s="252"/>
      <c r="O28" s="252"/>
      <c r="P28" s="253"/>
      <c r="Q28" s="272"/>
      <c r="R28" s="273"/>
      <c r="S28" s="275"/>
      <c r="T28" s="276"/>
    </row>
    <row r="29" spans="3:20" ht="18.75">
      <c r="C29" s="120">
        <v>1</v>
      </c>
      <c r="D29" s="298">
        <v>2</v>
      </c>
      <c r="E29" s="298"/>
      <c r="F29" s="119">
        <v>3</v>
      </c>
      <c r="G29" s="119">
        <v>4</v>
      </c>
      <c r="H29" s="119">
        <v>5</v>
      </c>
      <c r="I29" s="119">
        <v>6</v>
      </c>
      <c r="J29" s="299">
        <v>7</v>
      </c>
      <c r="K29" s="300"/>
      <c r="L29" s="119">
        <v>8</v>
      </c>
      <c r="M29" s="117">
        <v>9</v>
      </c>
      <c r="N29" s="117">
        <v>10</v>
      </c>
      <c r="O29" s="301">
        <v>11</v>
      </c>
      <c r="P29" s="302"/>
      <c r="Q29" s="303">
        <v>12</v>
      </c>
      <c r="R29" s="303"/>
      <c r="S29" s="121">
        <v>13</v>
      </c>
      <c r="T29" s="121">
        <v>14</v>
      </c>
    </row>
    <row r="30" spans="3:22" s="101" customFormat="1" ht="77.25" customHeight="1">
      <c r="C30" s="132" t="str">
        <f>УСЛУГИ!C11</f>
        <v>804200О.99.0.ББ52АЖ48000</v>
      </c>
      <c r="D30" s="216" t="str">
        <f>УСЛУГИ!E11</f>
        <v>не указано</v>
      </c>
      <c r="E30" s="217"/>
      <c r="F30" s="138" t="str">
        <f>УСЛУГИ!F11</f>
        <v>не указано</v>
      </c>
      <c r="G30" s="138" t="str">
        <f>УСЛУГИ!G11</f>
        <v>не указано</v>
      </c>
      <c r="H30" s="138" t="str">
        <f>УСЛУГИ!H11</f>
        <v>Очная</v>
      </c>
      <c r="I30" s="138"/>
      <c r="J30" s="265" t="str">
        <f>Качество!D11</f>
        <v>Доля обучающихся, занявших призовые места в конкурсах, фестивалях, смотрах, выставках, конференциях и иных мероприятиях различного уровня</v>
      </c>
      <c r="K30" s="304"/>
      <c r="L30" s="99" t="str">
        <f>Качество!F11</f>
        <v>Процент</v>
      </c>
      <c r="M30" s="99" t="str">
        <f>Качество!E11</f>
        <v>744</v>
      </c>
      <c r="N30" s="142">
        <f>Качество!G11</f>
        <v>30</v>
      </c>
      <c r="O30" s="242">
        <f>Качество!H11</f>
        <v>20.74074074074074</v>
      </c>
      <c r="P30" s="243"/>
      <c r="Q30" s="236">
        <v>15</v>
      </c>
      <c r="R30" s="237"/>
      <c r="S30" s="183" t="str">
        <f aca="true" t="shared" si="0" ref="S30:S35">IF(ISERR(O30/N30),"",IF((O30&gt;0)*AND(NOT(O30="0"))*AND(L30="Штука"),100*O30-Q30,IF((N30-O30-Q30)&gt;0,(100-O30*100/N30-Q30)," ")))</f>
        <v> </v>
      </c>
      <c r="T30" s="110" t="str">
        <f>IF(Качество!K11=""," ",Качество!K11)</f>
        <v>Данные за первый квартал, за год будет  выполнено муниципальное задание</v>
      </c>
      <c r="U30" s="100"/>
      <c r="V30" s="100"/>
    </row>
    <row r="31" spans="3:22" s="101" customFormat="1" ht="75.75" customHeight="1">
      <c r="C31" s="132" t="str">
        <f aca="true" t="shared" si="1" ref="C31:D35">C30</f>
        <v>804200О.99.0.ББ52АЖ48000</v>
      </c>
      <c r="D31" s="216" t="str">
        <f t="shared" si="1"/>
        <v>не указано</v>
      </c>
      <c r="E31" s="217"/>
      <c r="F31" s="138" t="str">
        <f aca="true" t="shared" si="2" ref="F31:H35">F30</f>
        <v>не указано</v>
      </c>
      <c r="G31" s="138" t="str">
        <f t="shared" si="2"/>
        <v>не указано</v>
      </c>
      <c r="H31" s="138" t="str">
        <f t="shared" si="2"/>
        <v>Очная</v>
      </c>
      <c r="I31" s="138"/>
      <c r="J31" s="265" t="str">
        <f>Качество!D12</f>
        <v>Доля обучающихся, принимающих участие в конкурсах, фестивалях, смотрах, выставках, конференциях и иных мероприятиях различного уровня</v>
      </c>
      <c r="K31" s="304"/>
      <c r="L31" s="99" t="str">
        <f>Качество!F12</f>
        <v>Процент</v>
      </c>
      <c r="M31" s="99" t="str">
        <f>Качество!E12</f>
        <v>744</v>
      </c>
      <c r="N31" s="142">
        <f>Качество!G12</f>
        <v>60</v>
      </c>
      <c r="O31" s="242">
        <f>Качество!H12</f>
        <v>20.179372197309416</v>
      </c>
      <c r="P31" s="243"/>
      <c r="Q31" s="236">
        <v>15</v>
      </c>
      <c r="R31" s="237"/>
      <c r="S31" s="183">
        <f t="shared" si="0"/>
        <v>51.3677130044843</v>
      </c>
      <c r="T31" s="110" t="str">
        <f>IF(Качество!K12=""," ",Качество!K12)</f>
        <v>Данныет за первый квартал, за год будет  выполнено муниципальное задание</v>
      </c>
      <c r="U31" s="100"/>
      <c r="V31" s="100"/>
    </row>
    <row r="32" spans="3:22" s="101" customFormat="1" ht="49.5" customHeight="1">
      <c r="C32" s="132" t="str">
        <f t="shared" si="1"/>
        <v>804200О.99.0.ББ52АЖ48000</v>
      </c>
      <c r="D32" s="216" t="str">
        <f t="shared" si="1"/>
        <v>не указано</v>
      </c>
      <c r="E32" s="217"/>
      <c r="F32" s="138" t="str">
        <f t="shared" si="2"/>
        <v>не указано</v>
      </c>
      <c r="G32" s="138" t="str">
        <f t="shared" si="2"/>
        <v>не указано</v>
      </c>
      <c r="H32" s="138" t="str">
        <f t="shared" si="2"/>
        <v>Очная</v>
      </c>
      <c r="I32" s="138"/>
      <c r="J32" s="265" t="str">
        <f>Качество!D13</f>
        <v>Доля потребителей, удовлетворенных качеством муниципальной услуги</v>
      </c>
      <c r="K32" s="304"/>
      <c r="L32" s="99" t="str">
        <f>Качество!F13</f>
        <v>Процент</v>
      </c>
      <c r="M32" s="99" t="str">
        <f>Качество!E13</f>
        <v>744</v>
      </c>
      <c r="N32" s="142">
        <f>Качество!G13</f>
        <v>80</v>
      </c>
      <c r="O32" s="242">
        <f>Качество!H13</f>
        <v>99.27272727272727</v>
      </c>
      <c r="P32" s="243"/>
      <c r="Q32" s="236">
        <v>15</v>
      </c>
      <c r="R32" s="237"/>
      <c r="S32" s="156" t="str">
        <f t="shared" si="0"/>
        <v> </v>
      </c>
      <c r="T32" s="110" t="str">
        <f>IF(Качество!K13=""," ",Качество!K13)</f>
        <v> </v>
      </c>
      <c r="U32" s="100"/>
      <c r="V32" s="100"/>
    </row>
    <row r="33" spans="3:22" s="101" customFormat="1" ht="48" customHeight="1">
      <c r="C33" s="132" t="str">
        <f t="shared" si="1"/>
        <v>804200О.99.0.ББ52АЖ48000</v>
      </c>
      <c r="D33" s="216" t="str">
        <f t="shared" si="1"/>
        <v>не указано</v>
      </c>
      <c r="E33" s="217"/>
      <c r="F33" s="138" t="str">
        <f t="shared" si="2"/>
        <v>не указано</v>
      </c>
      <c r="G33" s="138" t="str">
        <f t="shared" si="2"/>
        <v>не указано</v>
      </c>
      <c r="H33" s="138" t="str">
        <f t="shared" si="2"/>
        <v>Очная</v>
      </c>
      <c r="I33" s="136"/>
      <c r="J33" s="265" t="str">
        <f>Качество!D14</f>
        <v>Сохранность контингента обучающихся от первоначального комплектования</v>
      </c>
      <c r="K33" s="304"/>
      <c r="L33" s="99" t="str">
        <f>Качество!F14</f>
        <v>Процент</v>
      </c>
      <c r="M33" s="99" t="str">
        <f>Качество!E14</f>
        <v>744</v>
      </c>
      <c r="N33" s="142">
        <f>Качество!G14</f>
        <v>90</v>
      </c>
      <c r="O33" s="242">
        <f>Качество!H14</f>
        <v>100.37509377344337</v>
      </c>
      <c r="P33" s="243"/>
      <c r="Q33" s="236">
        <v>15</v>
      </c>
      <c r="R33" s="237"/>
      <c r="S33" s="183" t="str">
        <f t="shared" si="0"/>
        <v> </v>
      </c>
      <c r="T33" s="110" t="str">
        <f>IF(Качество!K14=""," ",Качество!K14)</f>
        <v> </v>
      </c>
      <c r="U33" s="100"/>
      <c r="V33" s="100"/>
    </row>
    <row r="34" spans="3:22" s="101" customFormat="1" ht="77.25" customHeight="1">
      <c r="C34" s="132" t="str">
        <f t="shared" si="1"/>
        <v>804200О.99.0.ББ52АЖ48000</v>
      </c>
      <c r="D34" s="216" t="str">
        <f t="shared" si="1"/>
        <v>не указано</v>
      </c>
      <c r="E34" s="217"/>
      <c r="F34" s="138" t="str">
        <f t="shared" si="2"/>
        <v>не указано</v>
      </c>
      <c r="G34" s="138" t="str">
        <f t="shared" si="2"/>
        <v>не указано</v>
      </c>
      <c r="H34" s="138" t="str">
        <f t="shared" si="2"/>
        <v>Очная</v>
      </c>
      <c r="I34" s="138"/>
      <c r="J34" s="265" t="str">
        <f>Качество!D15</f>
        <v>Удельный вес численности педагогических работников, прошедших повышение квалификации, от общего числа нуждающихся</v>
      </c>
      <c r="K34" s="304"/>
      <c r="L34" s="103" t="str">
        <f>Качество!F15</f>
        <v>Процент</v>
      </c>
      <c r="M34" s="103" t="str">
        <f>Качество!E15</f>
        <v>744</v>
      </c>
      <c r="N34" s="142" t="str">
        <f>Качество!G15</f>
        <v>80</v>
      </c>
      <c r="O34" s="242">
        <f>Качество!H15</f>
        <v>0</v>
      </c>
      <c r="P34" s="243"/>
      <c r="Q34" s="236">
        <v>15</v>
      </c>
      <c r="R34" s="237"/>
      <c r="S34" s="183">
        <f t="shared" si="0"/>
        <v>85</v>
      </c>
      <c r="T34" s="110" t="str">
        <f>IF(Качество!K15=""," ",Качество!K15)</f>
        <v>Данныет за первый квартал, за год будет  выполнено муниципальное задание</v>
      </c>
      <c r="U34" s="100"/>
      <c r="V34" s="100"/>
    </row>
    <row r="35" spans="3:22" s="101" customFormat="1" ht="63" customHeight="1">
      <c r="C35" s="143" t="str">
        <f t="shared" si="1"/>
        <v>804200О.99.0.ББ52АЖ48000</v>
      </c>
      <c r="D35" s="216" t="str">
        <f t="shared" si="1"/>
        <v>не указано</v>
      </c>
      <c r="E35" s="217"/>
      <c r="F35" s="136" t="str">
        <f t="shared" si="2"/>
        <v>не указано</v>
      </c>
      <c r="G35" s="136" t="str">
        <f t="shared" si="2"/>
        <v>не указано</v>
      </c>
      <c r="H35" s="136" t="str">
        <f t="shared" si="2"/>
        <v>Очная</v>
      </c>
      <c r="I35" s="136"/>
      <c r="J35" s="265" t="str">
        <f>Качество!D16</f>
        <v>Укомплектованность педагогическими кадрами в соответствии со штатным расписанием</v>
      </c>
      <c r="K35" s="304"/>
      <c r="L35" s="103" t="str">
        <f>Качество!F16</f>
        <v>Процент</v>
      </c>
      <c r="M35" s="103" t="str">
        <f>Качество!E16</f>
        <v>744</v>
      </c>
      <c r="N35" s="142" t="str">
        <f>Качество!G16</f>
        <v>100</v>
      </c>
      <c r="O35" s="242">
        <f>Качество!H16</f>
        <v>100</v>
      </c>
      <c r="P35" s="243"/>
      <c r="Q35" s="236">
        <v>15</v>
      </c>
      <c r="R35" s="237"/>
      <c r="S35" s="183" t="str">
        <f t="shared" si="0"/>
        <v> </v>
      </c>
      <c r="T35" s="110" t="str">
        <f>IF(Качество!K16=""," ",Качество!K16)</f>
        <v> </v>
      </c>
      <c r="U35" s="100"/>
      <c r="V35" s="100"/>
    </row>
    <row r="36" spans="3:18" s="81" customFormat="1" ht="24.75" customHeight="1">
      <c r="C36" s="230" t="s">
        <v>142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122"/>
    </row>
    <row r="37" spans="3:17" s="81" customFormat="1" ht="5.25" customHeight="1"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5"/>
      <c r="N37" s="104"/>
      <c r="O37" s="104"/>
      <c r="P37" s="104"/>
      <c r="Q37" s="104"/>
    </row>
    <row r="38" spans="3:21" s="81" customFormat="1" ht="24" customHeight="1">
      <c r="C38" s="244" t="s">
        <v>131</v>
      </c>
      <c r="D38" s="248" t="s">
        <v>132</v>
      </c>
      <c r="E38" s="293"/>
      <c r="F38" s="293"/>
      <c r="G38" s="249"/>
      <c r="H38" s="248" t="s">
        <v>133</v>
      </c>
      <c r="I38" s="249"/>
      <c r="J38" s="221" t="s">
        <v>143</v>
      </c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46" t="s">
        <v>144</v>
      </c>
    </row>
    <row r="39" spans="3:21" s="81" customFormat="1" ht="47.25" customHeight="1">
      <c r="C39" s="245"/>
      <c r="D39" s="250"/>
      <c r="E39" s="294"/>
      <c r="F39" s="294"/>
      <c r="G39" s="251"/>
      <c r="H39" s="250"/>
      <c r="I39" s="251"/>
      <c r="J39" s="248" t="s">
        <v>135</v>
      </c>
      <c r="K39" s="305"/>
      <c r="L39" s="310" t="s">
        <v>136</v>
      </c>
      <c r="M39" s="311"/>
      <c r="N39" s="221" t="s">
        <v>137</v>
      </c>
      <c r="O39" s="248" t="s">
        <v>138</v>
      </c>
      <c r="P39" s="249"/>
      <c r="Q39" s="254" t="s">
        <v>145</v>
      </c>
      <c r="R39" s="255"/>
      <c r="S39" s="244" t="s">
        <v>328</v>
      </c>
      <c r="T39" s="246" t="s">
        <v>140</v>
      </c>
      <c r="U39" s="247"/>
    </row>
    <row r="40" spans="3:21" s="81" customFormat="1" ht="17.25" customHeight="1">
      <c r="C40" s="245"/>
      <c r="D40" s="250"/>
      <c r="E40" s="294"/>
      <c r="F40" s="294"/>
      <c r="G40" s="251"/>
      <c r="H40" s="250"/>
      <c r="I40" s="251"/>
      <c r="J40" s="306"/>
      <c r="K40" s="307"/>
      <c r="L40" s="312" t="s">
        <v>106</v>
      </c>
      <c r="M40" s="270" t="s">
        <v>107</v>
      </c>
      <c r="N40" s="221"/>
      <c r="O40" s="250"/>
      <c r="P40" s="251"/>
      <c r="Q40" s="256"/>
      <c r="R40" s="257"/>
      <c r="S40" s="245"/>
      <c r="T40" s="247"/>
      <c r="U40" s="247"/>
    </row>
    <row r="41" spans="3:21" s="106" customFormat="1" ht="12.75" customHeight="1">
      <c r="C41" s="268"/>
      <c r="D41" s="252"/>
      <c r="E41" s="295"/>
      <c r="F41" s="295"/>
      <c r="G41" s="253"/>
      <c r="H41" s="252"/>
      <c r="I41" s="253"/>
      <c r="J41" s="306"/>
      <c r="K41" s="307"/>
      <c r="L41" s="312"/>
      <c r="M41" s="270"/>
      <c r="N41" s="221"/>
      <c r="O41" s="250"/>
      <c r="P41" s="251"/>
      <c r="Q41" s="256"/>
      <c r="R41" s="257"/>
      <c r="S41" s="245"/>
      <c r="T41" s="247"/>
      <c r="U41" s="247"/>
    </row>
    <row r="42" spans="3:21" s="81" customFormat="1" ht="33" customHeight="1">
      <c r="C42" s="269"/>
      <c r="D42" s="270" t="s">
        <v>141</v>
      </c>
      <c r="E42" s="271"/>
      <c r="F42" s="97" t="s">
        <v>141</v>
      </c>
      <c r="G42" s="97" t="s">
        <v>141</v>
      </c>
      <c r="H42" s="97" t="s">
        <v>141</v>
      </c>
      <c r="I42" s="97" t="s">
        <v>141</v>
      </c>
      <c r="J42" s="308"/>
      <c r="K42" s="309"/>
      <c r="L42" s="312"/>
      <c r="M42" s="270"/>
      <c r="N42" s="221"/>
      <c r="O42" s="252"/>
      <c r="P42" s="253"/>
      <c r="Q42" s="272"/>
      <c r="R42" s="273"/>
      <c r="S42" s="275"/>
      <c r="T42" s="276"/>
      <c r="U42" s="276"/>
    </row>
    <row r="43" spans="3:21" s="81" customFormat="1" ht="18.75">
      <c r="C43" s="98">
        <v>1</v>
      </c>
      <c r="D43" s="313">
        <v>2</v>
      </c>
      <c r="E43" s="313"/>
      <c r="F43" s="117">
        <v>3</v>
      </c>
      <c r="G43" s="117">
        <v>4</v>
      </c>
      <c r="H43" s="117">
        <v>5</v>
      </c>
      <c r="I43" s="117">
        <v>6</v>
      </c>
      <c r="J43" s="240">
        <v>7</v>
      </c>
      <c r="K43" s="241"/>
      <c r="L43" s="117">
        <v>8</v>
      </c>
      <c r="M43" s="118">
        <v>9</v>
      </c>
      <c r="N43" s="117">
        <v>10</v>
      </c>
      <c r="O43" s="240">
        <v>11</v>
      </c>
      <c r="P43" s="241"/>
      <c r="Q43" s="314">
        <v>12</v>
      </c>
      <c r="R43" s="277"/>
      <c r="S43" s="102">
        <v>13</v>
      </c>
      <c r="T43" s="102">
        <v>14</v>
      </c>
      <c r="U43" s="102">
        <v>15</v>
      </c>
    </row>
    <row r="44" spans="3:23" s="101" customFormat="1" ht="48.75" customHeight="1">
      <c r="C44" s="133" t="str">
        <f>C35</f>
        <v>804200О.99.0.ББ52АЖ48000</v>
      </c>
      <c r="D44" s="216" t="str">
        <f>D35</f>
        <v>не указано</v>
      </c>
      <c r="E44" s="217"/>
      <c r="F44" s="136" t="str">
        <f>F35</f>
        <v>не указано</v>
      </c>
      <c r="G44" s="136" t="str">
        <f>G35</f>
        <v>не указано</v>
      </c>
      <c r="H44" s="136" t="str">
        <f>H35</f>
        <v>Очная</v>
      </c>
      <c r="I44" s="136"/>
      <c r="J44" s="232" t="str">
        <f>Объём!D11</f>
        <v>Количество человеко-часов</v>
      </c>
      <c r="K44" s="233" t="s">
        <v>146</v>
      </c>
      <c r="L44" s="136" t="str">
        <f>Объём!F11</f>
        <v>Человеко-час</v>
      </c>
      <c r="M44" s="103" t="str">
        <f>Объём!E11</f>
        <v>539</v>
      </c>
      <c r="N44" s="116" t="str">
        <f>Объём!G11</f>
        <v>410616</v>
      </c>
      <c r="O44" s="234" t="str">
        <f>Объём!H11</f>
        <v>138,764</v>
      </c>
      <c r="P44" s="235"/>
      <c r="Q44" s="236">
        <v>15</v>
      </c>
      <c r="R44" s="237"/>
      <c r="S44" s="137">
        <f>IF(ISERR(O44/N44)," ",IF(((N44-O44)*100/N44-Q44)&gt;0,(100-O44*100/N44-Q44)," "))</f>
        <v>84.96620589553257</v>
      </c>
      <c r="T44" s="110" t="str">
        <f>IF(Объём!K11=""," ",Объём!K11)</f>
        <v>Отчет за первый квартал, за год будет  выполнено муниципальное задание</v>
      </c>
      <c r="U44" s="110" t="str">
        <f>IF(Объём!L11&gt;0,Объём!L11," ")</f>
        <v> </v>
      </c>
      <c r="V44" s="100"/>
      <c r="W44" s="100"/>
    </row>
    <row r="45" spans="3:25" s="169" customFormat="1" ht="18.75">
      <c r="C45" s="170"/>
      <c r="D45" s="170"/>
      <c r="E45" s="170"/>
      <c r="F45" s="170"/>
      <c r="G45" s="170"/>
      <c r="H45" s="170"/>
      <c r="I45" s="170"/>
      <c r="J45" s="266"/>
      <c r="K45" s="266"/>
      <c r="L45" s="266"/>
      <c r="M45" s="266"/>
      <c r="N45" s="266"/>
      <c r="O45" s="171"/>
      <c r="P45" s="170"/>
      <c r="Q45" s="170"/>
      <c r="R45" s="159"/>
      <c r="S45" s="159"/>
      <c r="T45" s="159"/>
      <c r="U45" s="159"/>
      <c r="V45" s="159"/>
      <c r="W45" s="159"/>
      <c r="X45" s="159"/>
      <c r="Y45" s="159"/>
    </row>
    <row r="46" spans="3:20" ht="18.75" customHeight="1">
      <c r="C46" s="211" t="s">
        <v>467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</row>
    <row r="47" spans="3:20" ht="18.75" customHeight="1">
      <c r="C47" s="231" t="s">
        <v>468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</row>
    <row r="48" spans="3:20" ht="21" customHeight="1">
      <c r="C48" s="75" t="s">
        <v>12</v>
      </c>
      <c r="D48" s="82"/>
      <c r="E48" s="82"/>
      <c r="F48" s="82"/>
      <c r="G48" s="82"/>
      <c r="H48" s="94"/>
      <c r="I48" s="222"/>
      <c r="J48" s="222"/>
      <c r="K48" s="222"/>
      <c r="L48" s="222"/>
      <c r="M48" s="222"/>
      <c r="N48" s="222"/>
      <c r="O48" s="222"/>
      <c r="P48" s="222"/>
      <c r="Q48" s="95"/>
      <c r="R48" s="223" t="s">
        <v>127</v>
      </c>
      <c r="S48" s="224"/>
      <c r="T48" s="227" t="s">
        <v>446</v>
      </c>
    </row>
    <row r="49" spans="3:20" ht="37.5" customHeight="1">
      <c r="C49" s="230" t="s">
        <v>483</v>
      </c>
      <c r="D49" s="230"/>
      <c r="E49" s="230"/>
      <c r="F49" s="230"/>
      <c r="G49" s="230"/>
      <c r="H49" s="230"/>
      <c r="I49" s="212" t="s">
        <v>484</v>
      </c>
      <c r="J49" s="213"/>
      <c r="K49" s="213"/>
      <c r="L49" s="213"/>
      <c r="M49" s="213"/>
      <c r="N49" s="213" t="s">
        <v>469</v>
      </c>
      <c r="O49" s="213"/>
      <c r="P49" s="213"/>
      <c r="Q49" s="95"/>
      <c r="R49" s="225"/>
      <c r="S49" s="226"/>
      <c r="T49" s="228"/>
    </row>
    <row r="50" spans="3:20" ht="18.75">
      <c r="C50" s="75" t="s">
        <v>485</v>
      </c>
      <c r="D50" s="82"/>
      <c r="E50" s="82"/>
      <c r="F50" s="82"/>
      <c r="G50" s="82"/>
      <c r="H50" s="82"/>
      <c r="I50" s="212" t="s">
        <v>448</v>
      </c>
      <c r="J50" s="213"/>
      <c r="K50" s="213"/>
      <c r="L50" s="213"/>
      <c r="M50" s="213"/>
      <c r="N50" s="213" t="s">
        <v>12</v>
      </c>
      <c r="O50" s="213"/>
      <c r="P50" s="213"/>
      <c r="Q50" s="95" t="s">
        <v>12</v>
      </c>
      <c r="R50" s="225"/>
      <c r="S50" s="226"/>
      <c r="T50" s="228"/>
    </row>
    <row r="51" spans="3:20" ht="21.75" customHeight="1">
      <c r="C51" s="75" t="s">
        <v>470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92"/>
      <c r="Q51" s="96"/>
      <c r="R51" s="225"/>
      <c r="S51" s="226"/>
      <c r="T51" s="229"/>
    </row>
    <row r="52" spans="3:17" ht="18.75" customHeight="1">
      <c r="C52" s="82" t="s">
        <v>471</v>
      </c>
      <c r="D52" s="82"/>
      <c r="E52" s="82"/>
      <c r="F52" s="82"/>
      <c r="G52" s="82"/>
      <c r="H52" s="82"/>
      <c r="I52" s="258"/>
      <c r="J52" s="258"/>
      <c r="K52" s="258"/>
      <c r="L52" s="258"/>
      <c r="M52" s="258"/>
      <c r="N52" s="258"/>
      <c r="O52" s="258"/>
      <c r="P52" s="82"/>
      <c r="Q52" s="82"/>
    </row>
    <row r="53" spans="3:20" ht="22.5" customHeight="1">
      <c r="C53" s="220" t="s">
        <v>131</v>
      </c>
      <c r="D53" s="220" t="s">
        <v>472</v>
      </c>
      <c r="E53" s="220"/>
      <c r="F53" s="220"/>
      <c r="G53" s="220"/>
      <c r="H53" s="220" t="s">
        <v>473</v>
      </c>
      <c r="I53" s="220"/>
      <c r="J53" s="220" t="s">
        <v>474</v>
      </c>
      <c r="K53" s="220"/>
      <c r="L53" s="220"/>
      <c r="M53" s="220"/>
      <c r="N53" s="220"/>
      <c r="O53" s="220"/>
      <c r="P53" s="220"/>
      <c r="Q53" s="220"/>
      <c r="R53" s="220"/>
      <c r="S53" s="220"/>
      <c r="T53" s="220"/>
    </row>
    <row r="54" spans="3:20" ht="48.75" customHeight="1">
      <c r="C54" s="220"/>
      <c r="D54" s="220"/>
      <c r="E54" s="220"/>
      <c r="F54" s="220"/>
      <c r="G54" s="220"/>
      <c r="H54" s="220"/>
      <c r="I54" s="220"/>
      <c r="J54" s="220" t="s">
        <v>135</v>
      </c>
      <c r="K54" s="220"/>
      <c r="L54" s="220" t="s">
        <v>136</v>
      </c>
      <c r="M54" s="220"/>
      <c r="N54" s="246" t="s">
        <v>137</v>
      </c>
      <c r="O54" s="248" t="s">
        <v>138</v>
      </c>
      <c r="P54" s="249"/>
      <c r="Q54" s="254" t="s">
        <v>139</v>
      </c>
      <c r="R54" s="255"/>
      <c r="S54" s="244" t="s">
        <v>328</v>
      </c>
      <c r="T54" s="246" t="s">
        <v>140</v>
      </c>
    </row>
    <row r="55" spans="3:20" ht="22.5" customHeight="1">
      <c r="C55" s="220"/>
      <c r="D55" s="221" t="s">
        <v>141</v>
      </c>
      <c r="E55" s="221"/>
      <c r="F55" s="221" t="s">
        <v>141</v>
      </c>
      <c r="G55" s="221" t="s">
        <v>141</v>
      </c>
      <c r="H55" s="221" t="s">
        <v>141</v>
      </c>
      <c r="I55" s="221" t="s">
        <v>141</v>
      </c>
      <c r="J55" s="220"/>
      <c r="K55" s="220"/>
      <c r="L55" s="220"/>
      <c r="M55" s="220"/>
      <c r="N55" s="247"/>
      <c r="O55" s="250"/>
      <c r="P55" s="251"/>
      <c r="Q55" s="256"/>
      <c r="R55" s="257"/>
      <c r="S55" s="245"/>
      <c r="T55" s="247"/>
    </row>
    <row r="56" spans="3:20" ht="33.75" customHeight="1">
      <c r="C56" s="220"/>
      <c r="D56" s="221"/>
      <c r="E56" s="221"/>
      <c r="F56" s="221"/>
      <c r="G56" s="221"/>
      <c r="H56" s="221"/>
      <c r="I56" s="221"/>
      <c r="J56" s="220"/>
      <c r="K56" s="220"/>
      <c r="L56" s="173" t="s">
        <v>106</v>
      </c>
      <c r="M56" s="172" t="s">
        <v>7</v>
      </c>
      <c r="N56" s="247"/>
      <c r="O56" s="252"/>
      <c r="P56" s="253"/>
      <c r="Q56" s="256"/>
      <c r="R56" s="257"/>
      <c r="S56" s="245"/>
      <c r="T56" s="247"/>
    </row>
    <row r="57" spans="3:20" s="178" customFormat="1" ht="18.75">
      <c r="C57" s="174" t="s">
        <v>475</v>
      </c>
      <c r="D57" s="218" t="s">
        <v>476</v>
      </c>
      <c r="E57" s="219"/>
      <c r="F57" s="175" t="s">
        <v>477</v>
      </c>
      <c r="G57" s="175">
        <v>4</v>
      </c>
      <c r="H57" s="176">
        <v>5</v>
      </c>
      <c r="I57" s="176">
        <v>6</v>
      </c>
      <c r="J57" s="218">
        <v>7</v>
      </c>
      <c r="K57" s="238"/>
      <c r="L57" s="177">
        <v>8</v>
      </c>
      <c r="M57" s="177">
        <v>9</v>
      </c>
      <c r="N57" s="162">
        <v>10</v>
      </c>
      <c r="O57" s="240">
        <v>11</v>
      </c>
      <c r="P57" s="241"/>
      <c r="Q57" s="239">
        <v>12</v>
      </c>
      <c r="R57" s="239"/>
      <c r="S57" s="102">
        <v>13</v>
      </c>
      <c r="T57" s="102">
        <v>14</v>
      </c>
    </row>
    <row r="58" spans="3:22" s="101" customFormat="1" ht="162" customHeight="1">
      <c r="C58" s="180" t="str">
        <f>Качество!A19</f>
        <v>854199.Р.29.1.ББ970001000</v>
      </c>
      <c r="D58" s="214" t="str">
        <f>УСЛУГИ!E13</f>
        <v>Организация и проведение общественно-значимых мероприятий в сфере образования, науки и молодежной политики</v>
      </c>
      <c r="E58" s="215"/>
      <c r="F58" s="136" t="s">
        <v>12</v>
      </c>
      <c r="G58" s="136" t="s">
        <v>12</v>
      </c>
      <c r="H58" s="136" t="s">
        <v>433</v>
      </c>
      <c r="I58" s="136" t="s">
        <v>12</v>
      </c>
      <c r="J58" s="232" t="s">
        <v>466</v>
      </c>
      <c r="K58" s="233"/>
      <c r="L58" s="136" t="s">
        <v>177</v>
      </c>
      <c r="M58" s="103" t="s">
        <v>117</v>
      </c>
      <c r="N58" s="116">
        <f>Качество!G19</f>
        <v>80</v>
      </c>
      <c r="O58" s="242">
        <f>Качество!H19</f>
        <v>40</v>
      </c>
      <c r="P58" s="243"/>
      <c r="Q58" s="236">
        <v>15</v>
      </c>
      <c r="R58" s="237"/>
      <c r="S58" s="160">
        <f>IF(ISERR(O58/N58),"",IF((O58&gt;0)*AND(NOT(O58="0"))*AND(L58="Штука"),100*O58-Q58,IF((N58-O58-Q58)&gt;0,(100-O58*100/N58-Q58)," ")))</f>
        <v>35</v>
      </c>
      <c r="T58" s="110" t="str">
        <f>IF(Качество!K19=""," ",Качество!K19)</f>
        <v>Данные за первый квартал, за год будет  выполнено муниципальное задание</v>
      </c>
      <c r="U58" s="100"/>
      <c r="V58" s="100"/>
    </row>
    <row r="59" spans="3:22" s="101" customFormat="1" ht="163.5" customHeight="1">
      <c r="C59" s="180" t="str">
        <f>Качество!A20</f>
        <v>854199.Р.29.1.ББ970001000</v>
      </c>
      <c r="D59" s="216" t="s">
        <v>445</v>
      </c>
      <c r="E59" s="217"/>
      <c r="F59" s="136" t="s">
        <v>12</v>
      </c>
      <c r="G59" s="136" t="s">
        <v>12</v>
      </c>
      <c r="H59" s="136" t="s">
        <v>433</v>
      </c>
      <c r="I59" s="136" t="s">
        <v>12</v>
      </c>
      <c r="J59" s="232" t="s">
        <v>464</v>
      </c>
      <c r="K59" s="233"/>
      <c r="L59" s="136" t="s">
        <v>177</v>
      </c>
      <c r="M59" s="103" t="s">
        <v>117</v>
      </c>
      <c r="N59" s="116">
        <f>Качество!G20</f>
        <v>100</v>
      </c>
      <c r="O59" s="234">
        <f>Качество!H20</f>
        <v>100</v>
      </c>
      <c r="P59" s="235"/>
      <c r="Q59" s="236">
        <v>15</v>
      </c>
      <c r="R59" s="237" t="s">
        <v>478</v>
      </c>
      <c r="S59" s="183" t="str">
        <f>IF(ISERR(O59/N59),"",IF((O59&gt;0)*AND(NOT(O59="0"))*AND(L59="Штука"),100*O59-Q59,IF((N59-O59-Q59)&gt;0,(100-O59*100/N59-Q59)," ")))</f>
        <v> </v>
      </c>
      <c r="T59" s="110" t="str">
        <f>IF(Качество!K20=""," ",Качество!K20)</f>
        <v> </v>
      </c>
      <c r="U59" s="100"/>
      <c r="V59" s="100"/>
    </row>
    <row r="60" spans="3:18" ht="18.75" customHeight="1">
      <c r="C60" s="230" t="s">
        <v>479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157"/>
    </row>
    <row r="61" spans="3:21" ht="18.75" customHeight="1">
      <c r="C61" s="220" t="s">
        <v>131</v>
      </c>
      <c r="D61" s="220" t="s">
        <v>480</v>
      </c>
      <c r="E61" s="220"/>
      <c r="F61" s="220"/>
      <c r="G61" s="220"/>
      <c r="H61" s="220" t="s">
        <v>473</v>
      </c>
      <c r="I61" s="220"/>
      <c r="J61" s="220" t="s">
        <v>474</v>
      </c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46" t="s">
        <v>144</v>
      </c>
    </row>
    <row r="62" spans="3:21" ht="18.75">
      <c r="C62" s="220"/>
      <c r="D62" s="220"/>
      <c r="E62" s="220"/>
      <c r="F62" s="220"/>
      <c r="G62" s="220"/>
      <c r="H62" s="220"/>
      <c r="I62" s="220"/>
      <c r="J62" s="220" t="s">
        <v>135</v>
      </c>
      <c r="K62" s="220"/>
      <c r="L62" s="220" t="s">
        <v>136</v>
      </c>
      <c r="M62" s="220"/>
      <c r="N62" s="246" t="s">
        <v>137</v>
      </c>
      <c r="O62" s="248" t="s">
        <v>138</v>
      </c>
      <c r="P62" s="249"/>
      <c r="Q62" s="254" t="s">
        <v>139</v>
      </c>
      <c r="R62" s="255"/>
      <c r="S62" s="244" t="s">
        <v>328</v>
      </c>
      <c r="T62" s="246" t="s">
        <v>140</v>
      </c>
      <c r="U62" s="247"/>
    </row>
    <row r="63" spans="3:21" ht="30.75" customHeight="1">
      <c r="C63" s="220"/>
      <c r="D63" s="221" t="s">
        <v>141</v>
      </c>
      <c r="E63" s="221"/>
      <c r="F63" s="221" t="s">
        <v>141</v>
      </c>
      <c r="G63" s="221" t="s">
        <v>141</v>
      </c>
      <c r="H63" s="221" t="s">
        <v>141</v>
      </c>
      <c r="I63" s="221" t="s">
        <v>141</v>
      </c>
      <c r="J63" s="220"/>
      <c r="K63" s="220"/>
      <c r="L63" s="220"/>
      <c r="M63" s="220"/>
      <c r="N63" s="247"/>
      <c r="O63" s="250"/>
      <c r="P63" s="251"/>
      <c r="Q63" s="256"/>
      <c r="R63" s="257"/>
      <c r="S63" s="245"/>
      <c r="T63" s="247"/>
      <c r="U63" s="247"/>
    </row>
    <row r="64" spans="3:21" ht="34.5" customHeight="1">
      <c r="C64" s="220"/>
      <c r="D64" s="221"/>
      <c r="E64" s="221"/>
      <c r="F64" s="221"/>
      <c r="G64" s="221"/>
      <c r="H64" s="221"/>
      <c r="I64" s="221"/>
      <c r="J64" s="220"/>
      <c r="K64" s="220"/>
      <c r="L64" s="173" t="s">
        <v>106</v>
      </c>
      <c r="M64" s="172" t="s">
        <v>7</v>
      </c>
      <c r="N64" s="247"/>
      <c r="O64" s="252"/>
      <c r="P64" s="253"/>
      <c r="Q64" s="256"/>
      <c r="R64" s="257"/>
      <c r="S64" s="245"/>
      <c r="T64" s="247"/>
      <c r="U64" s="247"/>
    </row>
    <row r="65" spans="3:21" ht="18.75">
      <c r="C65" s="174" t="s">
        <v>475</v>
      </c>
      <c r="D65" s="218" t="s">
        <v>476</v>
      </c>
      <c r="E65" s="219"/>
      <c r="F65" s="175" t="s">
        <v>477</v>
      </c>
      <c r="G65" s="175">
        <v>4</v>
      </c>
      <c r="H65" s="176">
        <v>5</v>
      </c>
      <c r="I65" s="176">
        <v>6</v>
      </c>
      <c r="J65" s="218">
        <v>7</v>
      </c>
      <c r="K65" s="238"/>
      <c r="L65" s="177">
        <v>8</v>
      </c>
      <c r="M65" s="177">
        <v>9</v>
      </c>
      <c r="N65" s="162">
        <v>10</v>
      </c>
      <c r="O65" s="240">
        <v>11</v>
      </c>
      <c r="P65" s="241"/>
      <c r="Q65" s="239">
        <v>12</v>
      </c>
      <c r="R65" s="239"/>
      <c r="S65" s="102">
        <v>13</v>
      </c>
      <c r="T65" s="102">
        <v>14</v>
      </c>
      <c r="U65" s="102">
        <v>15</v>
      </c>
    </row>
    <row r="66" spans="3:22" s="101" customFormat="1" ht="167.25" customHeight="1">
      <c r="C66" s="133" t="s">
        <v>443</v>
      </c>
      <c r="D66" s="216" t="s">
        <v>445</v>
      </c>
      <c r="E66" s="217"/>
      <c r="F66" s="136" t="s">
        <v>12</v>
      </c>
      <c r="G66" s="136"/>
      <c r="H66" s="136" t="s">
        <v>433</v>
      </c>
      <c r="I66" s="179"/>
      <c r="J66" s="232" t="s">
        <v>455</v>
      </c>
      <c r="K66" s="233"/>
      <c r="L66" s="136" t="s">
        <v>453</v>
      </c>
      <c r="M66" s="136" t="s">
        <v>454</v>
      </c>
      <c r="N66" s="116" t="str">
        <f>Объём!G12</f>
        <v>5</v>
      </c>
      <c r="O66" s="234" t="str">
        <f>Объём!H12</f>
        <v>0</v>
      </c>
      <c r="P66" s="235"/>
      <c r="Q66" s="236">
        <v>15</v>
      </c>
      <c r="R66" s="237" t="s">
        <v>12</v>
      </c>
      <c r="S66" s="137">
        <f>IF(ISERR(O66/N66)," ",IF(((N66-O66)*100/N66-Q66)&gt;0,(100-O66*100/N66-Q66)," "))</f>
        <v>85</v>
      </c>
      <c r="T66" s="110" t="str">
        <f>IF(Объём!K12=""," ",Объём!K12)</f>
        <v> </v>
      </c>
      <c r="U66" s="110" t="str">
        <f>IF(Объём!L12&gt;0,Объём!L12," ")</f>
        <v> </v>
      </c>
      <c r="V66" s="100"/>
    </row>
    <row r="67" spans="3:18" ht="18.75">
      <c r="C67" s="259" t="s">
        <v>12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</row>
    <row r="68" spans="3:20" ht="18.75" customHeight="1">
      <c r="C68" s="231" t="s">
        <v>481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</row>
    <row r="69" spans="3:20" ht="21" customHeight="1">
      <c r="C69" s="75" t="s">
        <v>12</v>
      </c>
      <c r="D69" s="82"/>
      <c r="E69" s="82"/>
      <c r="F69" s="82"/>
      <c r="G69" s="82"/>
      <c r="H69" s="94"/>
      <c r="I69" s="222"/>
      <c r="J69" s="222"/>
      <c r="K69" s="222"/>
      <c r="L69" s="222"/>
      <c r="M69" s="222"/>
      <c r="N69" s="222"/>
      <c r="O69" s="222"/>
      <c r="P69" s="222"/>
      <c r="Q69" s="95"/>
      <c r="R69" s="223" t="s">
        <v>127</v>
      </c>
      <c r="S69" s="224"/>
      <c r="T69" s="227" t="s">
        <v>435</v>
      </c>
    </row>
    <row r="70" spans="3:20" ht="37.5" customHeight="1">
      <c r="C70" s="230" t="s">
        <v>486</v>
      </c>
      <c r="D70" s="230"/>
      <c r="E70" s="230"/>
      <c r="F70" s="230"/>
      <c r="G70" s="230"/>
      <c r="H70" s="230"/>
      <c r="I70" s="212" t="s">
        <v>447</v>
      </c>
      <c r="J70" s="213"/>
      <c r="K70" s="213"/>
      <c r="L70" s="213"/>
      <c r="M70" s="213"/>
      <c r="N70" s="213" t="s">
        <v>469</v>
      </c>
      <c r="O70" s="213"/>
      <c r="P70" s="213"/>
      <c r="Q70" s="95"/>
      <c r="R70" s="225"/>
      <c r="S70" s="226"/>
      <c r="T70" s="228"/>
    </row>
    <row r="71" spans="3:20" ht="42" customHeight="1">
      <c r="C71" s="75" t="s">
        <v>485</v>
      </c>
      <c r="D71" s="82"/>
      <c r="E71" s="82"/>
      <c r="F71" s="82"/>
      <c r="G71" s="82"/>
      <c r="H71" s="82"/>
      <c r="I71" s="212" t="s">
        <v>438</v>
      </c>
      <c r="J71" s="213"/>
      <c r="K71" s="213"/>
      <c r="L71" s="213"/>
      <c r="M71" s="213"/>
      <c r="N71" s="213" t="s">
        <v>12</v>
      </c>
      <c r="O71" s="213"/>
      <c r="P71" s="213"/>
      <c r="Q71" s="95" t="s">
        <v>12</v>
      </c>
      <c r="R71" s="225"/>
      <c r="S71" s="226"/>
      <c r="T71" s="228"/>
    </row>
    <row r="72" spans="3:20" ht="21.75" customHeight="1">
      <c r="C72" s="75" t="s">
        <v>470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92"/>
      <c r="Q72" s="96"/>
      <c r="R72" s="225"/>
      <c r="S72" s="226"/>
      <c r="T72" s="229"/>
    </row>
    <row r="73" spans="3:17" ht="18.75" customHeight="1">
      <c r="C73" s="82" t="s">
        <v>471</v>
      </c>
      <c r="D73" s="82"/>
      <c r="E73" s="82"/>
      <c r="F73" s="82"/>
      <c r="G73" s="82"/>
      <c r="H73" s="82"/>
      <c r="I73" s="258"/>
      <c r="J73" s="258"/>
      <c r="K73" s="258"/>
      <c r="L73" s="258"/>
      <c r="M73" s="258"/>
      <c r="N73" s="258"/>
      <c r="O73" s="258"/>
      <c r="P73" s="82"/>
      <c r="Q73" s="82"/>
    </row>
    <row r="74" spans="3:20" ht="22.5" customHeight="1">
      <c r="C74" s="220" t="s">
        <v>131</v>
      </c>
      <c r="D74" s="220" t="s">
        <v>472</v>
      </c>
      <c r="E74" s="220"/>
      <c r="F74" s="220"/>
      <c r="G74" s="220"/>
      <c r="H74" s="220" t="s">
        <v>473</v>
      </c>
      <c r="I74" s="220"/>
      <c r="J74" s="220" t="s">
        <v>474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</row>
    <row r="75" spans="3:20" ht="48.75" customHeight="1">
      <c r="C75" s="220"/>
      <c r="D75" s="220"/>
      <c r="E75" s="220"/>
      <c r="F75" s="220"/>
      <c r="G75" s="220"/>
      <c r="H75" s="220"/>
      <c r="I75" s="220"/>
      <c r="J75" s="220" t="s">
        <v>135</v>
      </c>
      <c r="K75" s="220"/>
      <c r="L75" s="220" t="s">
        <v>136</v>
      </c>
      <c r="M75" s="220"/>
      <c r="N75" s="246" t="s">
        <v>137</v>
      </c>
      <c r="O75" s="248" t="s">
        <v>138</v>
      </c>
      <c r="P75" s="249"/>
      <c r="Q75" s="254" t="s">
        <v>139</v>
      </c>
      <c r="R75" s="255"/>
      <c r="S75" s="244" t="s">
        <v>328</v>
      </c>
      <c r="T75" s="246" t="s">
        <v>140</v>
      </c>
    </row>
    <row r="76" spans="3:20" ht="22.5" customHeight="1">
      <c r="C76" s="220"/>
      <c r="D76" s="221" t="s">
        <v>141</v>
      </c>
      <c r="E76" s="221"/>
      <c r="F76" s="221" t="s">
        <v>141</v>
      </c>
      <c r="G76" s="221" t="s">
        <v>141</v>
      </c>
      <c r="H76" s="221" t="s">
        <v>141</v>
      </c>
      <c r="I76" s="221" t="s">
        <v>141</v>
      </c>
      <c r="J76" s="220"/>
      <c r="K76" s="220"/>
      <c r="L76" s="220"/>
      <c r="M76" s="220"/>
      <c r="N76" s="247"/>
      <c r="O76" s="250"/>
      <c r="P76" s="251"/>
      <c r="Q76" s="256"/>
      <c r="R76" s="257"/>
      <c r="S76" s="245"/>
      <c r="T76" s="247"/>
    </row>
    <row r="77" spans="3:20" ht="33.75" customHeight="1">
      <c r="C77" s="220"/>
      <c r="D77" s="221"/>
      <c r="E77" s="221"/>
      <c r="F77" s="221"/>
      <c r="G77" s="221"/>
      <c r="H77" s="221"/>
      <c r="I77" s="221"/>
      <c r="J77" s="220"/>
      <c r="K77" s="220"/>
      <c r="L77" s="173" t="s">
        <v>106</v>
      </c>
      <c r="M77" s="172" t="s">
        <v>7</v>
      </c>
      <c r="N77" s="247"/>
      <c r="O77" s="252"/>
      <c r="P77" s="253"/>
      <c r="Q77" s="256"/>
      <c r="R77" s="257"/>
      <c r="S77" s="245"/>
      <c r="T77" s="247"/>
    </row>
    <row r="78" spans="3:20" s="178" customFormat="1" ht="18.75">
      <c r="C78" s="174" t="s">
        <v>475</v>
      </c>
      <c r="D78" s="218" t="s">
        <v>476</v>
      </c>
      <c r="E78" s="219"/>
      <c r="F78" s="175" t="s">
        <v>477</v>
      </c>
      <c r="G78" s="175">
        <v>4</v>
      </c>
      <c r="H78" s="176">
        <v>5</v>
      </c>
      <c r="I78" s="176">
        <v>6</v>
      </c>
      <c r="J78" s="218">
        <v>7</v>
      </c>
      <c r="K78" s="238"/>
      <c r="L78" s="177">
        <v>8</v>
      </c>
      <c r="M78" s="177">
        <v>9</v>
      </c>
      <c r="N78" s="162">
        <v>10</v>
      </c>
      <c r="O78" s="240">
        <v>11</v>
      </c>
      <c r="P78" s="241"/>
      <c r="Q78" s="239">
        <v>12</v>
      </c>
      <c r="R78" s="239"/>
      <c r="S78" s="102">
        <v>13</v>
      </c>
      <c r="T78" s="102">
        <v>14</v>
      </c>
    </row>
    <row r="79" spans="3:22" s="101" customFormat="1" ht="123" customHeight="1">
      <c r="C79" s="133" t="s">
        <v>434</v>
      </c>
      <c r="D79" s="216" t="s">
        <v>447</v>
      </c>
      <c r="E79" s="217"/>
      <c r="F79" s="136" t="s">
        <v>12</v>
      </c>
      <c r="G79" s="136" t="s">
        <v>12</v>
      </c>
      <c r="H79" s="136" t="s">
        <v>433</v>
      </c>
      <c r="I79" s="136" t="s">
        <v>12</v>
      </c>
      <c r="J79" s="232" t="str">
        <f>Качество!D17</f>
        <v>Доля потребителей, удовлетворенных условиями и качеством предоставляемой работы</v>
      </c>
      <c r="K79" s="233"/>
      <c r="L79" s="136" t="s">
        <v>177</v>
      </c>
      <c r="M79" s="103" t="s">
        <v>117</v>
      </c>
      <c r="N79" s="116">
        <f>Качество!G17</f>
        <v>80</v>
      </c>
      <c r="O79" s="234">
        <f>Качество!H17</f>
        <v>99.27272727272727</v>
      </c>
      <c r="P79" s="235"/>
      <c r="Q79" s="236">
        <v>15</v>
      </c>
      <c r="R79" s="237"/>
      <c r="S79" s="160" t="str">
        <f>IF(ISERR(O79/N79),"",IF((O79&gt;0)*AND(NOT(O79="0"))*AND(L79="Штука"),100*O79-Q79,IF((N79-O79-Q79)&gt;0,(100-O79*100/N79-Q79)," ")))</f>
        <v> </v>
      </c>
      <c r="T79" s="110" t="str">
        <f>IF(Качество!K17=""," ",Качество!K17)</f>
        <v> </v>
      </c>
      <c r="U79" s="100"/>
      <c r="V79" s="100"/>
    </row>
    <row r="80" spans="3:22" s="101" customFormat="1" ht="117.75" customHeight="1">
      <c r="C80" s="133" t="s">
        <v>434</v>
      </c>
      <c r="D80" s="216" t="s">
        <v>447</v>
      </c>
      <c r="E80" s="217"/>
      <c r="F80" s="136" t="s">
        <v>12</v>
      </c>
      <c r="G80" s="136" t="s">
        <v>12</v>
      </c>
      <c r="H80" s="136" t="s">
        <v>433</v>
      </c>
      <c r="I80" s="136" t="s">
        <v>12</v>
      </c>
      <c r="J80" s="232" t="str">
        <f>Качество!D18</f>
        <v>Полнота и достоверность предоставленной информации</v>
      </c>
      <c r="K80" s="233"/>
      <c r="L80" s="136" t="s">
        <v>177</v>
      </c>
      <c r="M80" s="103" t="s">
        <v>117</v>
      </c>
      <c r="N80" s="116">
        <f>Качество!G18</f>
        <v>100</v>
      </c>
      <c r="O80" s="234">
        <f>Качество!H18</f>
        <v>100</v>
      </c>
      <c r="P80" s="235"/>
      <c r="Q80" s="236">
        <v>15</v>
      </c>
      <c r="R80" s="237" t="s">
        <v>478</v>
      </c>
      <c r="S80" s="183" t="str">
        <f>IF(ISERR(O80/N80),"",IF((O80&gt;0)*AND(NOT(O80="0"))*AND(L80="Штука"),100*O80-Q80,IF((N80-O80-Q80)&gt;0,(100-O80*100/N80-Q80)," ")))</f>
        <v> </v>
      </c>
      <c r="T80" s="110" t="str">
        <f>IF(Качество!K18=""," ",Качество!K18)</f>
        <v> </v>
      </c>
      <c r="U80" s="100"/>
      <c r="V80" s="100"/>
    </row>
    <row r="81" spans="3:18" ht="18.75" customHeight="1">
      <c r="C81" s="230" t="s">
        <v>479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157"/>
    </row>
    <row r="82" spans="3:21" ht="18.75" customHeight="1">
      <c r="C82" s="220" t="s">
        <v>131</v>
      </c>
      <c r="D82" s="220" t="s">
        <v>480</v>
      </c>
      <c r="E82" s="220"/>
      <c r="F82" s="220"/>
      <c r="G82" s="220"/>
      <c r="H82" s="220" t="s">
        <v>473</v>
      </c>
      <c r="I82" s="220"/>
      <c r="J82" s="220" t="s">
        <v>474</v>
      </c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46" t="s">
        <v>144</v>
      </c>
    </row>
    <row r="83" spans="3:21" ht="33.75" customHeight="1">
      <c r="C83" s="220"/>
      <c r="D83" s="220"/>
      <c r="E83" s="220"/>
      <c r="F83" s="220"/>
      <c r="G83" s="220"/>
      <c r="H83" s="220"/>
      <c r="I83" s="220"/>
      <c r="J83" s="220" t="s">
        <v>135</v>
      </c>
      <c r="K83" s="220"/>
      <c r="L83" s="220" t="s">
        <v>136</v>
      </c>
      <c r="M83" s="220"/>
      <c r="N83" s="246" t="s">
        <v>137</v>
      </c>
      <c r="O83" s="248" t="s">
        <v>138</v>
      </c>
      <c r="P83" s="249"/>
      <c r="Q83" s="254" t="s">
        <v>139</v>
      </c>
      <c r="R83" s="255"/>
      <c r="S83" s="244" t="s">
        <v>328</v>
      </c>
      <c r="T83" s="246" t="s">
        <v>140</v>
      </c>
      <c r="U83" s="247"/>
    </row>
    <row r="84" spans="3:21" ht="30.75" customHeight="1">
      <c r="C84" s="220"/>
      <c r="D84" s="221" t="s">
        <v>141</v>
      </c>
      <c r="E84" s="221"/>
      <c r="F84" s="221" t="s">
        <v>141</v>
      </c>
      <c r="G84" s="221" t="s">
        <v>141</v>
      </c>
      <c r="H84" s="221" t="s">
        <v>141</v>
      </c>
      <c r="I84" s="221" t="s">
        <v>141</v>
      </c>
      <c r="J84" s="220"/>
      <c r="K84" s="220"/>
      <c r="L84" s="220"/>
      <c r="M84" s="220"/>
      <c r="N84" s="247"/>
      <c r="O84" s="250"/>
      <c r="P84" s="251"/>
      <c r="Q84" s="256"/>
      <c r="R84" s="257"/>
      <c r="S84" s="245"/>
      <c r="T84" s="247"/>
      <c r="U84" s="247"/>
    </row>
    <row r="85" spans="3:21" ht="34.5" customHeight="1">
      <c r="C85" s="220"/>
      <c r="D85" s="221"/>
      <c r="E85" s="221"/>
      <c r="F85" s="221"/>
      <c r="G85" s="221"/>
      <c r="H85" s="221"/>
      <c r="I85" s="221"/>
      <c r="J85" s="220"/>
      <c r="K85" s="220"/>
      <c r="L85" s="173" t="s">
        <v>106</v>
      </c>
      <c r="M85" s="172" t="s">
        <v>7</v>
      </c>
      <c r="N85" s="247"/>
      <c r="O85" s="252"/>
      <c r="P85" s="253"/>
      <c r="Q85" s="256"/>
      <c r="R85" s="257"/>
      <c r="S85" s="245"/>
      <c r="T85" s="247"/>
      <c r="U85" s="247"/>
    </row>
    <row r="86" spans="3:21" ht="18.75">
      <c r="C86" s="174" t="s">
        <v>475</v>
      </c>
      <c r="D86" s="218" t="s">
        <v>476</v>
      </c>
      <c r="E86" s="219"/>
      <c r="F86" s="175" t="s">
        <v>477</v>
      </c>
      <c r="G86" s="175">
        <v>4</v>
      </c>
      <c r="H86" s="176">
        <v>5</v>
      </c>
      <c r="I86" s="176">
        <v>6</v>
      </c>
      <c r="J86" s="218">
        <v>7</v>
      </c>
      <c r="K86" s="238"/>
      <c r="L86" s="177">
        <v>8</v>
      </c>
      <c r="M86" s="177">
        <v>9</v>
      </c>
      <c r="N86" s="162">
        <v>10</v>
      </c>
      <c r="O86" s="240">
        <v>11</v>
      </c>
      <c r="P86" s="241"/>
      <c r="Q86" s="239">
        <v>12</v>
      </c>
      <c r="R86" s="239"/>
      <c r="S86" s="102">
        <v>13</v>
      </c>
      <c r="T86" s="102">
        <v>14</v>
      </c>
      <c r="U86" s="102">
        <v>15</v>
      </c>
    </row>
    <row r="87" spans="3:22" s="101" customFormat="1" ht="118.5" customHeight="1">
      <c r="C87" s="133" t="str">
        <f>C80</f>
        <v>854199.Р.29.1.БВ040001000</v>
      </c>
      <c r="D87" s="216" t="str">
        <f>D80</f>
        <v>Информационно-технологическое обеспечение управления системой образования</v>
      </c>
      <c r="E87" s="217"/>
      <c r="F87" s="136" t="s">
        <v>12</v>
      </c>
      <c r="G87" s="136"/>
      <c r="H87" s="136" t="s">
        <v>433</v>
      </c>
      <c r="I87" s="179"/>
      <c r="J87" s="232" t="str">
        <f>Объём!D14</f>
        <v>Количество сертификатов ПФС, выданных потребителям</v>
      </c>
      <c r="K87" s="233"/>
      <c r="L87" s="136" t="s">
        <v>453</v>
      </c>
      <c r="M87" s="103" t="s">
        <v>454</v>
      </c>
      <c r="N87" s="116" t="str">
        <f>Объём!G14</f>
        <v>2800</v>
      </c>
      <c r="O87" s="234" t="str">
        <f>Объём!H14</f>
        <v>2800</v>
      </c>
      <c r="P87" s="235"/>
      <c r="Q87" s="236">
        <v>15</v>
      </c>
      <c r="R87" s="237"/>
      <c r="S87" s="160" t="str">
        <f>IF(ISERR(O87/N87)," ",IF(((N87-O87)*100/N87-Q87)&gt;0,(100-O87*100/N87-Q87)," "))</f>
        <v> </v>
      </c>
      <c r="T87" s="110" t="str">
        <f>IF(Объём!K14=""," ",Объём!K14)</f>
        <v> </v>
      </c>
      <c r="U87" s="110" t="str">
        <f>IF(Объём!L14&gt;0,Объём!L14," ")</f>
        <v> </v>
      </c>
      <c r="V87" s="100"/>
    </row>
    <row r="88" spans="3:17" ht="18.75" customHeight="1">
      <c r="C88" s="82"/>
      <c r="D88" s="82"/>
      <c r="E88" s="82"/>
      <c r="F88" s="82"/>
      <c r="G88" s="82"/>
      <c r="H88" s="82"/>
      <c r="I88" s="158"/>
      <c r="J88" s="158"/>
      <c r="K88" s="158"/>
      <c r="L88" s="158"/>
      <c r="M88" s="158"/>
      <c r="N88" s="158"/>
      <c r="O88" s="158"/>
      <c r="P88" s="82"/>
      <c r="Q88" s="82"/>
    </row>
    <row r="89" spans="3:20" ht="18.75" customHeight="1">
      <c r="C89" s="231" t="s">
        <v>482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</row>
    <row r="90" spans="3:20" ht="21" customHeight="1">
      <c r="C90" s="75" t="s">
        <v>12</v>
      </c>
      <c r="D90" s="82"/>
      <c r="E90" s="82"/>
      <c r="F90" s="82"/>
      <c r="G90" s="82"/>
      <c r="H90" s="94"/>
      <c r="I90" s="222"/>
      <c r="J90" s="222"/>
      <c r="K90" s="222"/>
      <c r="L90" s="222"/>
      <c r="M90" s="222"/>
      <c r="N90" s="222"/>
      <c r="O90" s="222"/>
      <c r="P90" s="222"/>
      <c r="Q90" s="95"/>
      <c r="R90" s="223" t="s">
        <v>127</v>
      </c>
      <c r="S90" s="224"/>
      <c r="T90" s="227" t="s">
        <v>437</v>
      </c>
    </row>
    <row r="91" spans="3:20" ht="37.5" customHeight="1">
      <c r="C91" s="230" t="s">
        <v>486</v>
      </c>
      <c r="D91" s="230"/>
      <c r="E91" s="230"/>
      <c r="F91" s="230"/>
      <c r="G91" s="230"/>
      <c r="H91" s="230"/>
      <c r="I91" s="212" t="s">
        <v>442</v>
      </c>
      <c r="J91" s="213"/>
      <c r="K91" s="213"/>
      <c r="L91" s="213"/>
      <c r="M91" s="213"/>
      <c r="N91" s="213" t="s">
        <v>469</v>
      </c>
      <c r="O91" s="213"/>
      <c r="P91" s="213"/>
      <c r="Q91" s="95"/>
      <c r="R91" s="225"/>
      <c r="S91" s="226"/>
      <c r="T91" s="228"/>
    </row>
    <row r="92" spans="3:20" ht="33.75" customHeight="1">
      <c r="C92" s="75" t="s">
        <v>485</v>
      </c>
      <c r="D92" s="82"/>
      <c r="E92" s="82"/>
      <c r="F92" s="82"/>
      <c r="G92" s="82"/>
      <c r="H92" s="82"/>
      <c r="I92" s="212" t="s">
        <v>441</v>
      </c>
      <c r="J92" s="213"/>
      <c r="K92" s="213"/>
      <c r="L92" s="213"/>
      <c r="M92" s="213"/>
      <c r="N92" s="213" t="s">
        <v>12</v>
      </c>
      <c r="O92" s="213"/>
      <c r="P92" s="213"/>
      <c r="Q92" s="95" t="s">
        <v>12</v>
      </c>
      <c r="R92" s="225"/>
      <c r="S92" s="226"/>
      <c r="T92" s="228"/>
    </row>
    <row r="93" spans="3:20" ht="21.75" customHeight="1">
      <c r="C93" s="75" t="s">
        <v>470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92"/>
      <c r="Q93" s="96"/>
      <c r="R93" s="225"/>
      <c r="S93" s="226"/>
      <c r="T93" s="229"/>
    </row>
    <row r="94" spans="3:17" ht="18.75" customHeight="1">
      <c r="C94" s="82" t="s">
        <v>471</v>
      </c>
      <c r="D94" s="82"/>
      <c r="E94" s="82"/>
      <c r="F94" s="82"/>
      <c r="G94" s="82"/>
      <c r="H94" s="82"/>
      <c r="I94" s="258"/>
      <c r="J94" s="258"/>
      <c r="K94" s="258"/>
      <c r="L94" s="258"/>
      <c r="M94" s="258"/>
      <c r="N94" s="258"/>
      <c r="O94" s="258"/>
      <c r="P94" s="82"/>
      <c r="Q94" s="82"/>
    </row>
    <row r="95" spans="3:20" ht="22.5" customHeight="1">
      <c r="C95" s="220" t="s">
        <v>131</v>
      </c>
      <c r="D95" s="220" t="s">
        <v>472</v>
      </c>
      <c r="E95" s="220"/>
      <c r="F95" s="220"/>
      <c r="G95" s="220"/>
      <c r="H95" s="220" t="s">
        <v>473</v>
      </c>
      <c r="I95" s="220"/>
      <c r="J95" s="220" t="s">
        <v>474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</row>
    <row r="96" spans="3:20" ht="48.75" customHeight="1">
      <c r="C96" s="220"/>
      <c r="D96" s="220"/>
      <c r="E96" s="220"/>
      <c r="F96" s="220"/>
      <c r="G96" s="220"/>
      <c r="H96" s="220"/>
      <c r="I96" s="220"/>
      <c r="J96" s="220" t="s">
        <v>135</v>
      </c>
      <c r="K96" s="220"/>
      <c r="L96" s="220" t="s">
        <v>136</v>
      </c>
      <c r="M96" s="220"/>
      <c r="N96" s="246" t="s">
        <v>137</v>
      </c>
      <c r="O96" s="248" t="s">
        <v>138</v>
      </c>
      <c r="P96" s="249"/>
      <c r="Q96" s="254" t="s">
        <v>139</v>
      </c>
      <c r="R96" s="255"/>
      <c r="S96" s="244" t="s">
        <v>328</v>
      </c>
      <c r="T96" s="246" t="s">
        <v>140</v>
      </c>
    </row>
    <row r="97" spans="3:20" ht="22.5" customHeight="1">
      <c r="C97" s="220"/>
      <c r="D97" s="221" t="s">
        <v>141</v>
      </c>
      <c r="E97" s="221"/>
      <c r="F97" s="221" t="s">
        <v>141</v>
      </c>
      <c r="G97" s="221" t="s">
        <v>141</v>
      </c>
      <c r="H97" s="221" t="s">
        <v>141</v>
      </c>
      <c r="I97" s="221" t="s">
        <v>141</v>
      </c>
      <c r="J97" s="220"/>
      <c r="K97" s="220"/>
      <c r="L97" s="220"/>
      <c r="M97" s="220"/>
      <c r="N97" s="247"/>
      <c r="O97" s="250"/>
      <c r="P97" s="251"/>
      <c r="Q97" s="256"/>
      <c r="R97" s="257"/>
      <c r="S97" s="245"/>
      <c r="T97" s="247"/>
    </row>
    <row r="98" spans="3:20" ht="33.75" customHeight="1">
      <c r="C98" s="220"/>
      <c r="D98" s="221"/>
      <c r="E98" s="221"/>
      <c r="F98" s="221"/>
      <c r="G98" s="221"/>
      <c r="H98" s="221"/>
      <c r="I98" s="221"/>
      <c r="J98" s="220"/>
      <c r="K98" s="220"/>
      <c r="L98" s="173" t="s">
        <v>106</v>
      </c>
      <c r="M98" s="172" t="s">
        <v>7</v>
      </c>
      <c r="N98" s="247"/>
      <c r="O98" s="252"/>
      <c r="P98" s="253"/>
      <c r="Q98" s="256"/>
      <c r="R98" s="257"/>
      <c r="S98" s="245"/>
      <c r="T98" s="247"/>
    </row>
    <row r="99" spans="3:20" s="178" customFormat="1" ht="18.75">
      <c r="C99" s="174" t="s">
        <v>475</v>
      </c>
      <c r="D99" s="218" t="s">
        <v>476</v>
      </c>
      <c r="E99" s="219"/>
      <c r="F99" s="175" t="s">
        <v>477</v>
      </c>
      <c r="G99" s="175">
        <v>4</v>
      </c>
      <c r="H99" s="176">
        <v>5</v>
      </c>
      <c r="I99" s="176">
        <v>6</v>
      </c>
      <c r="J99" s="218">
        <v>7</v>
      </c>
      <c r="K99" s="238"/>
      <c r="L99" s="177">
        <v>8</v>
      </c>
      <c r="M99" s="177">
        <v>9</v>
      </c>
      <c r="N99" s="162">
        <v>10</v>
      </c>
      <c r="O99" s="240">
        <v>11</v>
      </c>
      <c r="P99" s="241"/>
      <c r="Q99" s="239">
        <v>12</v>
      </c>
      <c r="R99" s="239"/>
      <c r="S99" s="102">
        <v>13</v>
      </c>
      <c r="T99" s="102">
        <v>14</v>
      </c>
    </row>
    <row r="100" spans="3:22" s="101" customFormat="1" ht="102.75" customHeight="1">
      <c r="C100" s="180" t="str">
        <f>Качество!A21</f>
        <v>854000.Р.29.1.БВ010002001</v>
      </c>
      <c r="D100" s="261" t="str">
        <f>Качество!B21</f>
        <v>Методическое обеспечение образовательной деятельности</v>
      </c>
      <c r="E100" s="262"/>
      <c r="F100" s="142" t="s">
        <v>12</v>
      </c>
      <c r="G100" s="142" t="s">
        <v>12</v>
      </c>
      <c r="H100" s="142" t="s">
        <v>439</v>
      </c>
      <c r="I100" s="142" t="s">
        <v>440</v>
      </c>
      <c r="J100" s="263" t="str">
        <f>Качество!D21</f>
        <v>Отсутствие обоснованных жалоб со стороны пользователей работы</v>
      </c>
      <c r="K100" s="264"/>
      <c r="L100" s="142" t="str">
        <f>Качество!F21</f>
        <v>Штука</v>
      </c>
      <c r="M100" s="142" t="str">
        <f>Качество!E21</f>
        <v>796</v>
      </c>
      <c r="N100" s="136">
        <f>Качество!G21</f>
        <v>0</v>
      </c>
      <c r="O100" s="265" t="str">
        <f>Качество!H21</f>
        <v>0</v>
      </c>
      <c r="P100" s="237"/>
      <c r="Q100" s="236">
        <v>15</v>
      </c>
      <c r="R100" s="237"/>
      <c r="S100" s="161">
        <f>IF(ISERR(O100/N100),"",IF((O100&gt;0)*AND(NOT(O100="0"))*AND(L100="Штука"),100*O100-Q100,IF((N100-O100-Q100)&gt;0,(100-O100*100/N100-Q100)," ")))</f>
      </c>
      <c r="T100" s="110" t="str">
        <f>IF(Качество!K39=""," ",Качество!K39)</f>
        <v> </v>
      </c>
      <c r="U100" s="100"/>
      <c r="V100" s="100"/>
    </row>
    <row r="101" spans="3:22" s="101" customFormat="1" ht="115.5" customHeight="1">
      <c r="C101" s="180" t="str">
        <f>Качество!A22</f>
        <v>854000.Р.29.1.БВ010002001</v>
      </c>
      <c r="D101" s="261" t="str">
        <f>Качество!B22</f>
        <v>Методическое обеспечение образовательной деятельности</v>
      </c>
      <c r="E101" s="262"/>
      <c r="F101" s="142" t="s">
        <v>12</v>
      </c>
      <c r="G101" s="142" t="s">
        <v>12</v>
      </c>
      <c r="H101" s="142" t="s">
        <v>439</v>
      </c>
      <c r="I101" s="142" t="s">
        <v>440</v>
      </c>
      <c r="J101" s="263" t="str">
        <f>Качество!D22</f>
        <v>Удовлетворенность пользователей  работой</v>
      </c>
      <c r="K101" s="264"/>
      <c r="L101" s="142" t="str">
        <f>Качество!F22</f>
        <v>Процент</v>
      </c>
      <c r="M101" s="142" t="str">
        <f>Качество!E22</f>
        <v>744</v>
      </c>
      <c r="N101" s="136">
        <f>Качество!G22</f>
        <v>80</v>
      </c>
      <c r="O101" s="265">
        <f>Качество!H22</f>
        <v>93.04347826086956</v>
      </c>
      <c r="P101" s="237"/>
      <c r="Q101" s="236">
        <v>15</v>
      </c>
      <c r="R101" s="237" t="s">
        <v>478</v>
      </c>
      <c r="S101" s="184" t="str">
        <f>IF(ISERR(O101/N101),"",IF((O101&gt;0)*AND(NOT(O101="0"))*AND(L101="Штука"),100*O101-Q101,IF((N101-O101-Q101)&gt;0,(100-O101*100/N101-Q101)," ")))</f>
        <v> </v>
      </c>
      <c r="T101" s="110" t="str">
        <f>IF(Качество!K40=""," ",Качество!K40)</f>
        <v> </v>
      </c>
      <c r="U101" s="100"/>
      <c r="V101" s="100"/>
    </row>
    <row r="102" spans="3:18" ht="18.75" customHeight="1">
      <c r="C102" s="230" t="s">
        <v>479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157"/>
    </row>
    <row r="103" spans="3:21" ht="18.75" customHeight="1">
      <c r="C103" s="220" t="s">
        <v>131</v>
      </c>
      <c r="D103" s="220" t="s">
        <v>480</v>
      </c>
      <c r="E103" s="220"/>
      <c r="F103" s="220"/>
      <c r="G103" s="220"/>
      <c r="H103" s="220" t="s">
        <v>473</v>
      </c>
      <c r="I103" s="220"/>
      <c r="J103" s="220" t="s">
        <v>474</v>
      </c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46" t="s">
        <v>144</v>
      </c>
    </row>
    <row r="104" spans="3:21" ht="51.75" customHeight="1">
      <c r="C104" s="220"/>
      <c r="D104" s="220"/>
      <c r="E104" s="220"/>
      <c r="F104" s="220"/>
      <c r="G104" s="220"/>
      <c r="H104" s="220"/>
      <c r="I104" s="220"/>
      <c r="J104" s="220" t="s">
        <v>135</v>
      </c>
      <c r="K104" s="220"/>
      <c r="L104" s="220" t="s">
        <v>136</v>
      </c>
      <c r="M104" s="220"/>
      <c r="N104" s="246" t="s">
        <v>137</v>
      </c>
      <c r="O104" s="248" t="s">
        <v>138</v>
      </c>
      <c r="P104" s="249"/>
      <c r="Q104" s="254" t="s">
        <v>139</v>
      </c>
      <c r="R104" s="255"/>
      <c r="S104" s="244" t="s">
        <v>328</v>
      </c>
      <c r="T104" s="246" t="s">
        <v>140</v>
      </c>
      <c r="U104" s="247"/>
    </row>
    <row r="105" spans="3:21" ht="30.75" customHeight="1">
      <c r="C105" s="220"/>
      <c r="D105" s="221" t="s">
        <v>141</v>
      </c>
      <c r="E105" s="221"/>
      <c r="F105" s="221" t="s">
        <v>141</v>
      </c>
      <c r="G105" s="221" t="s">
        <v>141</v>
      </c>
      <c r="H105" s="221" t="s">
        <v>141</v>
      </c>
      <c r="I105" s="221" t="s">
        <v>141</v>
      </c>
      <c r="J105" s="220"/>
      <c r="K105" s="220"/>
      <c r="L105" s="220"/>
      <c r="M105" s="220"/>
      <c r="N105" s="247"/>
      <c r="O105" s="250"/>
      <c r="P105" s="251"/>
      <c r="Q105" s="256"/>
      <c r="R105" s="257"/>
      <c r="S105" s="245"/>
      <c r="T105" s="247"/>
      <c r="U105" s="247"/>
    </row>
    <row r="106" spans="3:21" ht="34.5" customHeight="1">
      <c r="C106" s="220"/>
      <c r="D106" s="221"/>
      <c r="E106" s="221"/>
      <c r="F106" s="221"/>
      <c r="G106" s="221"/>
      <c r="H106" s="221"/>
      <c r="I106" s="221"/>
      <c r="J106" s="220"/>
      <c r="K106" s="220"/>
      <c r="L106" s="173" t="s">
        <v>106</v>
      </c>
      <c r="M106" s="172" t="s">
        <v>7</v>
      </c>
      <c r="N106" s="247"/>
      <c r="O106" s="252"/>
      <c r="P106" s="253"/>
      <c r="Q106" s="256"/>
      <c r="R106" s="257"/>
      <c r="S106" s="245"/>
      <c r="T106" s="247"/>
      <c r="U106" s="247"/>
    </row>
    <row r="107" spans="3:21" ht="18.75">
      <c r="C107" s="174" t="s">
        <v>475</v>
      </c>
      <c r="D107" s="218" t="s">
        <v>476</v>
      </c>
      <c r="E107" s="219"/>
      <c r="F107" s="175" t="s">
        <v>477</v>
      </c>
      <c r="G107" s="175">
        <v>4</v>
      </c>
      <c r="H107" s="176">
        <v>5</v>
      </c>
      <c r="I107" s="176">
        <v>6</v>
      </c>
      <c r="J107" s="218">
        <v>7</v>
      </c>
      <c r="K107" s="238"/>
      <c r="L107" s="177">
        <v>8</v>
      </c>
      <c r="M107" s="177">
        <v>9</v>
      </c>
      <c r="N107" s="162">
        <v>10</v>
      </c>
      <c r="O107" s="240">
        <v>11</v>
      </c>
      <c r="P107" s="241"/>
      <c r="Q107" s="239">
        <v>12</v>
      </c>
      <c r="R107" s="239"/>
      <c r="S107" s="102">
        <v>13</v>
      </c>
      <c r="T107" s="102">
        <v>14</v>
      </c>
      <c r="U107" s="102">
        <v>15</v>
      </c>
    </row>
    <row r="108" spans="3:22" s="101" customFormat="1" ht="120" customHeight="1">
      <c r="C108" s="180" t="str">
        <f>C101</f>
        <v>854000.Р.29.1.БВ010002001</v>
      </c>
      <c r="D108" s="261" t="str">
        <f>D101</f>
        <v>Методическое обеспечение образовательной деятельности</v>
      </c>
      <c r="E108" s="262"/>
      <c r="F108" s="142" t="s">
        <v>12</v>
      </c>
      <c r="G108" s="142"/>
      <c r="H108" s="142" t="str">
        <f>H101</f>
        <v>В плановой форме</v>
      </c>
      <c r="I108" s="182" t="str">
        <f>I101</f>
        <v>Штук</v>
      </c>
      <c r="J108" s="263" t="str">
        <f>Объём!D13</f>
        <v>Количество проведенных  консультаций и обучающих мероприятий, оказанных пользователям</v>
      </c>
      <c r="K108" s="264"/>
      <c r="L108" s="136" t="str">
        <f>Объём!F13</f>
        <v>Единица</v>
      </c>
      <c r="M108" s="103" t="str">
        <f>Объём!E13</f>
        <v>642</v>
      </c>
      <c r="N108" s="116" t="str">
        <f>Объём!G13</f>
        <v>60</v>
      </c>
      <c r="O108" s="234" t="str">
        <f>Объём!H13</f>
        <v>18</v>
      </c>
      <c r="P108" s="235" t="s">
        <v>12</v>
      </c>
      <c r="Q108" s="236">
        <v>15</v>
      </c>
      <c r="R108" s="237" t="s">
        <v>12</v>
      </c>
      <c r="S108" s="160">
        <f>IF(ISERR(O108/N108)," ",IF(((N108-O108)*100/N108-Q108)&gt;0,(100-O108*100/N108-Q108)," "))</f>
        <v>55</v>
      </c>
      <c r="T108" s="110" t="str">
        <f>IF(Объём!K13=""," ",Объём!K13)</f>
        <v> </v>
      </c>
      <c r="U108" s="110" t="str">
        <f>IF(Объём!L13&gt;0,Объём!L13," ")</f>
        <v> </v>
      </c>
      <c r="V108" s="100"/>
    </row>
    <row r="109" spans="3:20" s="107" customFormat="1" ht="18.75" customHeight="1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3:20" s="107" customFormat="1" ht="18.75" customHeight="1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</row>
    <row r="111" spans="3:20" ht="18.75">
      <c r="C111" s="108"/>
      <c r="D111" s="108"/>
      <c r="E111" s="108"/>
      <c r="F111" s="108"/>
      <c r="G111" s="317"/>
      <c r="H111" s="317"/>
      <c r="I111" s="317"/>
      <c r="J111" s="108"/>
      <c r="K111" s="108"/>
      <c r="L111" s="108"/>
      <c r="M111" s="108"/>
      <c r="N111" s="318"/>
      <c r="O111" s="318"/>
      <c r="P111" s="318"/>
      <c r="Q111" s="318"/>
      <c r="R111" s="318"/>
      <c r="S111" s="318"/>
      <c r="T111" s="108"/>
    </row>
    <row r="112" spans="3:20" ht="18.75">
      <c r="C112" s="108"/>
      <c r="D112" s="108"/>
      <c r="E112" s="108"/>
      <c r="F112" s="108"/>
      <c r="G112" s="315" t="s">
        <v>147</v>
      </c>
      <c r="H112" s="315"/>
      <c r="I112" s="315"/>
      <c r="J112" s="108"/>
      <c r="K112" s="108" t="s">
        <v>148</v>
      </c>
      <c r="L112" s="108"/>
      <c r="M112" s="108"/>
      <c r="N112" s="108"/>
      <c r="O112" s="109"/>
      <c r="P112" s="108"/>
      <c r="Q112" s="108"/>
      <c r="R112" s="108"/>
      <c r="S112" s="108"/>
      <c r="T112" s="108"/>
    </row>
    <row r="113" spans="3:20" ht="18.75">
      <c r="C113" s="316" t="s">
        <v>348</v>
      </c>
      <c r="D113" s="316"/>
      <c r="E113" s="316"/>
      <c r="F113" s="144" t="s">
        <v>509</v>
      </c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</row>
    <row r="114" spans="3:20" ht="18.75">
      <c r="C114" s="107"/>
      <c r="D114" s="107"/>
      <c r="E114" s="107"/>
      <c r="F114" s="145" t="s">
        <v>349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</row>
    <row r="115" spans="3:20" ht="18.75"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</row>
    <row r="116" spans="3:18" ht="18.75"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</row>
  </sheetData>
  <sheetProtection password="CCDD" sheet="1" formatColumns="0" formatRows="0"/>
  <mergeCells count="278">
    <mergeCell ref="C113:E113"/>
    <mergeCell ref="J33:K33"/>
    <mergeCell ref="O33:P33"/>
    <mergeCell ref="Q33:R33"/>
    <mergeCell ref="O44:P44"/>
    <mergeCell ref="Q44:R44"/>
    <mergeCell ref="G111:I111"/>
    <mergeCell ref="N111:S111"/>
    <mergeCell ref="J34:K34"/>
    <mergeCell ref="O34:P34"/>
    <mergeCell ref="J35:K35"/>
    <mergeCell ref="Q34:R34"/>
    <mergeCell ref="G112:I112"/>
    <mergeCell ref="D32:E32"/>
    <mergeCell ref="J32:K32"/>
    <mergeCell ref="O32:P32"/>
    <mergeCell ref="Q32:R32"/>
    <mergeCell ref="D33:E33"/>
    <mergeCell ref="C36:Q36"/>
    <mergeCell ref="C38:C42"/>
    <mergeCell ref="M40:M42"/>
    <mergeCell ref="D42:E42"/>
    <mergeCell ref="D43:E43"/>
    <mergeCell ref="J43:K43"/>
    <mergeCell ref="O43:P43"/>
    <mergeCell ref="Q43:R43"/>
    <mergeCell ref="D38:G41"/>
    <mergeCell ref="H38:I41"/>
    <mergeCell ref="J38:T38"/>
    <mergeCell ref="D35:E35"/>
    <mergeCell ref="U38:U42"/>
    <mergeCell ref="J39:K42"/>
    <mergeCell ref="L39:M39"/>
    <mergeCell ref="N39:N42"/>
    <mergeCell ref="O39:P42"/>
    <mergeCell ref="Q39:R42"/>
    <mergeCell ref="S39:S42"/>
    <mergeCell ref="T39:T42"/>
    <mergeCell ref="L40:L42"/>
    <mergeCell ref="Q29:R29"/>
    <mergeCell ref="O35:P35"/>
    <mergeCell ref="Q35:R35"/>
    <mergeCell ref="D30:E30"/>
    <mergeCell ref="J30:K30"/>
    <mergeCell ref="O30:P30"/>
    <mergeCell ref="Q30:R30"/>
    <mergeCell ref="D31:E31"/>
    <mergeCell ref="J31:K31"/>
    <mergeCell ref="D34:E34"/>
    <mergeCell ref="I10:S10"/>
    <mergeCell ref="D24:G27"/>
    <mergeCell ref="H24:I27"/>
    <mergeCell ref="J25:K28"/>
    <mergeCell ref="L25:M25"/>
    <mergeCell ref="O31:P31"/>
    <mergeCell ref="Q31:R31"/>
    <mergeCell ref="D29:E29"/>
    <mergeCell ref="J29:K29"/>
    <mergeCell ref="O29:P29"/>
    <mergeCell ref="J24:T24"/>
    <mergeCell ref="C1:T1"/>
    <mergeCell ref="C2:T2"/>
    <mergeCell ref="C3:T3"/>
    <mergeCell ref="C4:T5"/>
    <mergeCell ref="C6:T6"/>
    <mergeCell ref="E13:H13"/>
    <mergeCell ref="E12:I12"/>
    <mergeCell ref="I8:S8"/>
    <mergeCell ref="I9:S9"/>
    <mergeCell ref="Q25:R28"/>
    <mergeCell ref="I14:P14"/>
    <mergeCell ref="S25:S28"/>
    <mergeCell ref="T25:T28"/>
    <mergeCell ref="L26:L28"/>
    <mergeCell ref="M26:M28"/>
    <mergeCell ref="J16:N16"/>
    <mergeCell ref="I18:O18"/>
    <mergeCell ref="R19:S22"/>
    <mergeCell ref="I20:P20"/>
    <mergeCell ref="J45:N45"/>
    <mergeCell ref="D44:E44"/>
    <mergeCell ref="J44:K44"/>
    <mergeCell ref="I19:P19"/>
    <mergeCell ref="T19:T22"/>
    <mergeCell ref="C20:H20"/>
    <mergeCell ref="C24:C28"/>
    <mergeCell ref="D28:E28"/>
    <mergeCell ref="N25:N28"/>
    <mergeCell ref="O25:P28"/>
    <mergeCell ref="J107:K107"/>
    <mergeCell ref="O107:P107"/>
    <mergeCell ref="Q107:R107"/>
    <mergeCell ref="D108:E108"/>
    <mergeCell ref="J108:K108"/>
    <mergeCell ref="O108:P108"/>
    <mergeCell ref="Q108:R108"/>
    <mergeCell ref="D105:E106"/>
    <mergeCell ref="F105:F106"/>
    <mergeCell ref="G105:G106"/>
    <mergeCell ref="H105:H106"/>
    <mergeCell ref="I105:I106"/>
    <mergeCell ref="D107:E107"/>
    <mergeCell ref="U103:U106"/>
    <mergeCell ref="L104:M105"/>
    <mergeCell ref="N104:N106"/>
    <mergeCell ref="O104:P106"/>
    <mergeCell ref="Q104:R106"/>
    <mergeCell ref="S104:S106"/>
    <mergeCell ref="T104:T106"/>
    <mergeCell ref="D101:E101"/>
    <mergeCell ref="J101:K101"/>
    <mergeCell ref="O101:P101"/>
    <mergeCell ref="Q101:R101"/>
    <mergeCell ref="C102:Q102"/>
    <mergeCell ref="C103:C106"/>
    <mergeCell ref="D103:G104"/>
    <mergeCell ref="H103:I104"/>
    <mergeCell ref="J103:T103"/>
    <mergeCell ref="J104:K106"/>
    <mergeCell ref="D99:E99"/>
    <mergeCell ref="J99:K99"/>
    <mergeCell ref="O99:P99"/>
    <mergeCell ref="Q99:R99"/>
    <mergeCell ref="D100:E100"/>
    <mergeCell ref="J100:K100"/>
    <mergeCell ref="O100:P100"/>
    <mergeCell ref="Q100:R100"/>
    <mergeCell ref="Q96:R98"/>
    <mergeCell ref="S96:S98"/>
    <mergeCell ref="T96:T98"/>
    <mergeCell ref="D97:E98"/>
    <mergeCell ref="F97:F98"/>
    <mergeCell ref="G97:G98"/>
    <mergeCell ref="H97:H98"/>
    <mergeCell ref="I97:I98"/>
    <mergeCell ref="C116:R116"/>
    <mergeCell ref="D86:E86"/>
    <mergeCell ref="C95:C98"/>
    <mergeCell ref="D95:G96"/>
    <mergeCell ref="H95:I96"/>
    <mergeCell ref="J95:T95"/>
    <mergeCell ref="J96:K98"/>
    <mergeCell ref="L96:M97"/>
    <mergeCell ref="N96:N98"/>
    <mergeCell ref="O96:P98"/>
    <mergeCell ref="I52:O52"/>
    <mergeCell ref="U82:U85"/>
    <mergeCell ref="S83:S85"/>
    <mergeCell ref="T83:T85"/>
    <mergeCell ref="F84:F85"/>
    <mergeCell ref="G84:G85"/>
    <mergeCell ref="H84:H85"/>
    <mergeCell ref="I84:I85"/>
    <mergeCell ref="Q75:R77"/>
    <mergeCell ref="O57:P57"/>
    <mergeCell ref="D79:E79"/>
    <mergeCell ref="C81:Q81"/>
    <mergeCell ref="C82:C85"/>
    <mergeCell ref="D82:G83"/>
    <mergeCell ref="H82:I83"/>
    <mergeCell ref="N83:N85"/>
    <mergeCell ref="O83:P85"/>
    <mergeCell ref="Q83:R85"/>
    <mergeCell ref="D84:E85"/>
    <mergeCell ref="J79:K79"/>
    <mergeCell ref="D76:E77"/>
    <mergeCell ref="F76:F77"/>
    <mergeCell ref="G76:G77"/>
    <mergeCell ref="H76:H77"/>
    <mergeCell ref="I76:I77"/>
    <mergeCell ref="D78:E78"/>
    <mergeCell ref="Q57:R57"/>
    <mergeCell ref="U61:U64"/>
    <mergeCell ref="S75:S77"/>
    <mergeCell ref="T75:T77"/>
    <mergeCell ref="O65:P65"/>
    <mergeCell ref="Q65:R65"/>
    <mergeCell ref="T69:T72"/>
    <mergeCell ref="I71:P71"/>
    <mergeCell ref="I73:O73"/>
    <mergeCell ref="J66:K66"/>
    <mergeCell ref="C74:C77"/>
    <mergeCell ref="D74:G75"/>
    <mergeCell ref="H74:I75"/>
    <mergeCell ref="J74:T74"/>
    <mergeCell ref="J75:K77"/>
    <mergeCell ref="D63:E64"/>
    <mergeCell ref="F63:F64"/>
    <mergeCell ref="G63:G64"/>
    <mergeCell ref="H63:H64"/>
    <mergeCell ref="I63:I64"/>
    <mergeCell ref="J65:K65"/>
    <mergeCell ref="D61:G62"/>
    <mergeCell ref="H61:I62"/>
    <mergeCell ref="J61:T61"/>
    <mergeCell ref="J62:K64"/>
    <mergeCell ref="L62:M63"/>
    <mergeCell ref="N62:N64"/>
    <mergeCell ref="O62:P64"/>
    <mergeCell ref="Q62:R64"/>
    <mergeCell ref="S62:S64"/>
    <mergeCell ref="T62:T64"/>
    <mergeCell ref="I92:P92"/>
    <mergeCell ref="Q80:R80"/>
    <mergeCell ref="I91:P91"/>
    <mergeCell ref="R69:S72"/>
    <mergeCell ref="C67:R67"/>
    <mergeCell ref="C70:H70"/>
    <mergeCell ref="I70:P70"/>
    <mergeCell ref="L75:M76"/>
    <mergeCell ref="N75:N77"/>
    <mergeCell ref="O75:P77"/>
    <mergeCell ref="C68:T68"/>
    <mergeCell ref="I69:P69"/>
    <mergeCell ref="I94:O94"/>
    <mergeCell ref="D80:E80"/>
    <mergeCell ref="J80:K80"/>
    <mergeCell ref="O80:P80"/>
    <mergeCell ref="J78:K78"/>
    <mergeCell ref="O78:P78"/>
    <mergeCell ref="R90:S93"/>
    <mergeCell ref="C60:Q60"/>
    <mergeCell ref="O66:P66"/>
    <mergeCell ref="Q66:R66"/>
    <mergeCell ref="Q58:R58"/>
    <mergeCell ref="N54:N56"/>
    <mergeCell ref="O54:P56"/>
    <mergeCell ref="Q54:R56"/>
    <mergeCell ref="O59:P59"/>
    <mergeCell ref="Q59:R59"/>
    <mergeCell ref="D65:E65"/>
    <mergeCell ref="C61:C64"/>
    <mergeCell ref="H53:I54"/>
    <mergeCell ref="D53:G54"/>
    <mergeCell ref="J54:K56"/>
    <mergeCell ref="J53:T53"/>
    <mergeCell ref="J57:K57"/>
    <mergeCell ref="J58:K58"/>
    <mergeCell ref="O58:P58"/>
    <mergeCell ref="S54:S56"/>
    <mergeCell ref="T54:T56"/>
    <mergeCell ref="C89:T89"/>
    <mergeCell ref="I90:P90"/>
    <mergeCell ref="T90:T93"/>
    <mergeCell ref="C91:H91"/>
    <mergeCell ref="H55:H56"/>
    <mergeCell ref="I55:I56"/>
    <mergeCell ref="G55:G56"/>
    <mergeCell ref="J59:K59"/>
    <mergeCell ref="D66:E66"/>
    <mergeCell ref="O86:P86"/>
    <mergeCell ref="Q86:R86"/>
    <mergeCell ref="J83:K85"/>
    <mergeCell ref="L83:M84"/>
    <mergeCell ref="J82:T82"/>
    <mergeCell ref="Q78:R78"/>
    <mergeCell ref="Q79:R79"/>
    <mergeCell ref="O79:P79"/>
    <mergeCell ref="R48:S51"/>
    <mergeCell ref="T48:T51"/>
    <mergeCell ref="C49:H49"/>
    <mergeCell ref="I49:P49"/>
    <mergeCell ref="C47:T47"/>
    <mergeCell ref="D87:E87"/>
    <mergeCell ref="J87:K87"/>
    <mergeCell ref="O87:P87"/>
    <mergeCell ref="Q87:R87"/>
    <mergeCell ref="J86:K86"/>
    <mergeCell ref="C46:T46"/>
    <mergeCell ref="I50:P50"/>
    <mergeCell ref="D58:E58"/>
    <mergeCell ref="D59:E59"/>
    <mergeCell ref="D57:E57"/>
    <mergeCell ref="C53:C56"/>
    <mergeCell ref="D55:E56"/>
    <mergeCell ref="F55:F56"/>
    <mergeCell ref="L54:M55"/>
    <mergeCell ref="I48:P48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0" fitToWidth="1" horizontalDpi="600" verticalDpi="600" orientation="portrait" paperSize="9" scale="39" r:id="rId1"/>
  <rowBreaks count="1" manualBreakCount="1">
    <brk id="66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81"/>
  <sheetViews>
    <sheetView zoomScale="85" zoomScaleNormal="85" zoomScalePageLayoutView="0" workbookViewId="0" topLeftCell="A1">
      <selection activeCell="B5" sqref="B3:C6"/>
    </sheetView>
  </sheetViews>
  <sheetFormatPr defaultColWidth="14.00390625" defaultRowHeight="15"/>
  <cols>
    <col min="1" max="2" width="14.00390625" style="0" customWidth="1"/>
    <col min="3" max="3" width="77.57421875" style="0" bestFit="1" customWidth="1"/>
    <col min="4" max="4" width="6.57421875" style="59" bestFit="1" customWidth="1"/>
    <col min="5" max="5" width="20.421875" style="59" bestFit="1" customWidth="1"/>
    <col min="6" max="6" width="34.00390625" style="59" bestFit="1" customWidth="1"/>
    <col min="7" max="7" width="11.00390625" style="59" bestFit="1" customWidth="1"/>
    <col min="8" max="8" width="8.7109375" style="59" bestFit="1" customWidth="1"/>
    <col min="9" max="9" width="11.8515625" style="0" bestFit="1" customWidth="1"/>
    <col min="10" max="10" width="26.8515625" style="0" bestFit="1" customWidth="1"/>
    <col min="11" max="11" width="9.421875" style="135" bestFit="1" customWidth="1"/>
  </cols>
  <sheetData>
    <row r="1" spans="4:11" ht="18.75">
      <c r="D1" s="58" t="s">
        <v>7</v>
      </c>
      <c r="E1" s="58" t="s">
        <v>13</v>
      </c>
      <c r="F1" s="58" t="s">
        <v>172</v>
      </c>
      <c r="G1" s="58" t="s">
        <v>7</v>
      </c>
      <c r="I1" s="40" t="s">
        <v>323</v>
      </c>
      <c r="J1" s="40" t="s">
        <v>261</v>
      </c>
      <c r="K1" s="134" t="s">
        <v>331</v>
      </c>
    </row>
    <row r="2" spans="4:11" ht="77.25">
      <c r="D2" s="147" t="s">
        <v>47</v>
      </c>
      <c r="E2" s="148" t="s">
        <v>227</v>
      </c>
      <c r="F2" s="148" t="s">
        <v>350</v>
      </c>
      <c r="G2" s="149">
        <v>2511039435</v>
      </c>
      <c r="H2" s="150" t="s">
        <v>101</v>
      </c>
      <c r="I2" s="150" t="s">
        <v>324</v>
      </c>
      <c r="J2" s="150" t="s">
        <v>291</v>
      </c>
      <c r="K2" s="150">
        <v>10</v>
      </c>
    </row>
    <row r="3" spans="2:11" ht="90">
      <c r="B3" s="13">
        <v>45016</v>
      </c>
      <c r="C3" s="14" t="s">
        <v>488</v>
      </c>
      <c r="D3" s="151" t="s">
        <v>27</v>
      </c>
      <c r="E3" s="152" t="s">
        <v>351</v>
      </c>
      <c r="F3" s="152" t="s">
        <v>352</v>
      </c>
      <c r="G3" s="153">
        <v>2511038079</v>
      </c>
      <c r="H3" s="150" t="s">
        <v>101</v>
      </c>
      <c r="I3" s="150" t="s">
        <v>324</v>
      </c>
      <c r="J3" s="150" t="s">
        <v>273</v>
      </c>
      <c r="K3" s="150">
        <v>10</v>
      </c>
    </row>
    <row r="4" spans="2:11" ht="64.5">
      <c r="B4" s="13">
        <v>45107</v>
      </c>
      <c r="C4" s="14" t="s">
        <v>489</v>
      </c>
      <c r="D4" s="151" t="s">
        <v>251</v>
      </c>
      <c r="E4" s="152" t="s">
        <v>353</v>
      </c>
      <c r="F4" s="152" t="s">
        <v>354</v>
      </c>
      <c r="G4" s="153">
        <v>2511086499</v>
      </c>
      <c r="H4" s="150" t="s">
        <v>101</v>
      </c>
      <c r="I4" s="150" t="s">
        <v>324</v>
      </c>
      <c r="J4" s="150" t="s">
        <v>316</v>
      </c>
      <c r="K4" s="150">
        <v>10</v>
      </c>
    </row>
    <row r="5" spans="2:11" ht="77.25">
      <c r="B5" s="13">
        <v>45199</v>
      </c>
      <c r="C5" s="14" t="s">
        <v>490</v>
      </c>
      <c r="D5" s="147" t="s">
        <v>244</v>
      </c>
      <c r="E5" s="148" t="s">
        <v>355</v>
      </c>
      <c r="F5" s="148" t="s">
        <v>356</v>
      </c>
      <c r="G5" s="149">
        <v>2511036762</v>
      </c>
      <c r="H5" s="150" t="s">
        <v>101</v>
      </c>
      <c r="I5" s="150" t="s">
        <v>324</v>
      </c>
      <c r="J5" s="150" t="s">
        <v>308</v>
      </c>
      <c r="K5" s="150">
        <v>10</v>
      </c>
    </row>
    <row r="6" spans="2:11" s="62" customFormat="1" ht="64.5">
      <c r="B6" s="60">
        <v>45291</v>
      </c>
      <c r="C6" s="61" t="s">
        <v>491</v>
      </c>
      <c r="D6" s="147" t="s">
        <v>260</v>
      </c>
      <c r="E6" s="148" t="s">
        <v>357</v>
      </c>
      <c r="F6" s="148" t="s">
        <v>358</v>
      </c>
      <c r="G6" s="149">
        <v>2511090150</v>
      </c>
      <c r="H6" s="150" t="s">
        <v>101</v>
      </c>
      <c r="I6" s="150" t="s">
        <v>324</v>
      </c>
      <c r="J6" s="150" t="s">
        <v>322</v>
      </c>
      <c r="K6" s="150">
        <v>10</v>
      </c>
    </row>
    <row r="7" spans="4:11" ht="64.5">
      <c r="D7" s="151" t="s">
        <v>247</v>
      </c>
      <c r="E7" s="152" t="s">
        <v>359</v>
      </c>
      <c r="F7" s="152" t="s">
        <v>360</v>
      </c>
      <c r="G7" s="153">
        <v>2511037406</v>
      </c>
      <c r="H7" s="150" t="s">
        <v>101</v>
      </c>
      <c r="I7" s="150" t="s">
        <v>324</v>
      </c>
      <c r="J7" s="150" t="s">
        <v>267</v>
      </c>
      <c r="K7" s="150">
        <v>10</v>
      </c>
    </row>
    <row r="8" spans="4:11" ht="64.5">
      <c r="D8" s="147" t="s">
        <v>246</v>
      </c>
      <c r="E8" s="148" t="s">
        <v>217</v>
      </c>
      <c r="F8" s="148" t="s">
        <v>173</v>
      </c>
      <c r="G8" s="149">
        <v>2511008155</v>
      </c>
      <c r="H8" s="150" t="s">
        <v>101</v>
      </c>
      <c r="I8" s="150" t="s">
        <v>324</v>
      </c>
      <c r="J8" s="150" t="s">
        <v>266</v>
      </c>
      <c r="K8" s="150">
        <v>10</v>
      </c>
    </row>
    <row r="9" spans="4:11" ht="64.5">
      <c r="D9" s="151" t="s">
        <v>38</v>
      </c>
      <c r="E9" s="152" t="s">
        <v>222</v>
      </c>
      <c r="F9" s="152" t="s">
        <v>188</v>
      </c>
      <c r="G9" s="153">
        <v>2511008282</v>
      </c>
      <c r="H9" s="150" t="s">
        <v>101</v>
      </c>
      <c r="I9" s="150" t="s">
        <v>324</v>
      </c>
      <c r="J9" s="150" t="s">
        <v>282</v>
      </c>
      <c r="K9" s="150">
        <v>10</v>
      </c>
    </row>
    <row r="10" spans="4:11" ht="64.5">
      <c r="D10" s="147" t="s">
        <v>49</v>
      </c>
      <c r="E10" s="148" t="s">
        <v>228</v>
      </c>
      <c r="F10" s="148" t="s">
        <v>193</v>
      </c>
      <c r="G10" s="149">
        <v>2511007867</v>
      </c>
      <c r="H10" s="150" t="s">
        <v>101</v>
      </c>
      <c r="I10" s="150" t="s">
        <v>324</v>
      </c>
      <c r="J10" s="150" t="s">
        <v>293</v>
      </c>
      <c r="K10" s="150">
        <v>10</v>
      </c>
    </row>
    <row r="11" spans="4:11" ht="90">
      <c r="D11" s="151" t="s">
        <v>39</v>
      </c>
      <c r="E11" s="152" t="s">
        <v>361</v>
      </c>
      <c r="F11" s="152" t="s">
        <v>362</v>
      </c>
      <c r="G11" s="153">
        <v>2511006447</v>
      </c>
      <c r="H11" s="150" t="s">
        <v>101</v>
      </c>
      <c r="I11" s="150" t="s">
        <v>324</v>
      </c>
      <c r="J11" s="150" t="s">
        <v>283</v>
      </c>
      <c r="K11" s="150">
        <v>10</v>
      </c>
    </row>
    <row r="12" spans="4:11" ht="64.5">
      <c r="D12" s="147" t="s">
        <v>45</v>
      </c>
      <c r="E12" s="148" t="s">
        <v>363</v>
      </c>
      <c r="F12" s="148" t="s">
        <v>364</v>
      </c>
      <c r="G12" s="149">
        <v>2511034155</v>
      </c>
      <c r="H12" s="150" t="s">
        <v>101</v>
      </c>
      <c r="I12" s="150" t="s">
        <v>324</v>
      </c>
      <c r="J12" s="150" t="s">
        <v>288</v>
      </c>
      <c r="K12" s="150">
        <v>10</v>
      </c>
    </row>
    <row r="13" spans="4:11" ht="102.75">
      <c r="D13" s="151" t="s">
        <v>249</v>
      </c>
      <c r="E13" s="152" t="s">
        <v>365</v>
      </c>
      <c r="F13" s="152" t="s">
        <v>366</v>
      </c>
      <c r="G13" s="153">
        <v>2511037847</v>
      </c>
      <c r="H13" s="150" t="s">
        <v>101</v>
      </c>
      <c r="I13" s="150" t="s">
        <v>324</v>
      </c>
      <c r="J13" s="150" t="s">
        <v>284</v>
      </c>
      <c r="K13" s="150">
        <v>10</v>
      </c>
    </row>
    <row r="14" spans="4:11" ht="90">
      <c r="D14" s="147" t="s">
        <v>25</v>
      </c>
      <c r="E14" s="148" t="s">
        <v>367</v>
      </c>
      <c r="F14" s="148" t="s">
        <v>368</v>
      </c>
      <c r="G14" s="149">
        <v>2511037935</v>
      </c>
      <c r="H14" s="150" t="s">
        <v>101</v>
      </c>
      <c r="I14" s="150" t="s">
        <v>324</v>
      </c>
      <c r="J14" s="150" t="s">
        <v>271</v>
      </c>
      <c r="K14" s="150">
        <v>10</v>
      </c>
    </row>
    <row r="15" spans="4:11" ht="64.5">
      <c r="D15" s="147" t="s">
        <v>48</v>
      </c>
      <c r="E15" s="148" t="s">
        <v>369</v>
      </c>
      <c r="F15" s="148" t="s">
        <v>370</v>
      </c>
      <c r="G15" s="149">
        <v>2511037685</v>
      </c>
      <c r="H15" s="150" t="s">
        <v>101</v>
      </c>
      <c r="I15" s="150" t="s">
        <v>324</v>
      </c>
      <c r="J15" s="150" t="s">
        <v>292</v>
      </c>
      <c r="K15" s="150">
        <v>10</v>
      </c>
    </row>
    <row r="16" spans="4:11" ht="64.5">
      <c r="D16" s="151" t="s">
        <v>35</v>
      </c>
      <c r="E16" s="152" t="s">
        <v>220</v>
      </c>
      <c r="F16" s="152" t="s">
        <v>186</v>
      </c>
      <c r="G16" s="153">
        <v>2511037660</v>
      </c>
      <c r="H16" s="150" t="s">
        <v>101</v>
      </c>
      <c r="I16" s="150" t="s">
        <v>324</v>
      </c>
      <c r="J16" s="150" t="s">
        <v>278</v>
      </c>
      <c r="K16" s="150">
        <v>10</v>
      </c>
    </row>
    <row r="17" spans="4:11" ht="90">
      <c r="D17" s="151" t="s">
        <v>50</v>
      </c>
      <c r="E17" s="152" t="s">
        <v>229</v>
      </c>
      <c r="F17" s="152" t="s">
        <v>194</v>
      </c>
      <c r="G17" s="153">
        <v>2511037692</v>
      </c>
      <c r="H17" s="150" t="s">
        <v>101</v>
      </c>
      <c r="I17" s="150" t="s">
        <v>324</v>
      </c>
      <c r="J17" s="150" t="s">
        <v>287</v>
      </c>
      <c r="K17" s="150">
        <v>10</v>
      </c>
    </row>
    <row r="18" spans="4:11" s="62" customFormat="1" ht="64.5">
      <c r="D18" s="151" t="s">
        <v>43</v>
      </c>
      <c r="E18" s="152" t="s">
        <v>223</v>
      </c>
      <c r="F18" s="152" t="s">
        <v>190</v>
      </c>
      <c r="G18" s="153">
        <v>2511028680</v>
      </c>
      <c r="H18" s="150" t="s">
        <v>101</v>
      </c>
      <c r="I18" s="150" t="s">
        <v>324</v>
      </c>
      <c r="J18" s="150" t="s">
        <v>286</v>
      </c>
      <c r="K18" s="150">
        <v>10</v>
      </c>
    </row>
    <row r="19" spans="4:11" ht="90">
      <c r="D19" s="151" t="s">
        <v>51</v>
      </c>
      <c r="E19" s="152" t="s">
        <v>371</v>
      </c>
      <c r="F19" s="152" t="s">
        <v>372</v>
      </c>
      <c r="G19" s="153">
        <v>2511008074</v>
      </c>
      <c r="H19" s="150" t="s">
        <v>101</v>
      </c>
      <c r="I19" s="150" t="s">
        <v>324</v>
      </c>
      <c r="J19" s="150" t="s">
        <v>294</v>
      </c>
      <c r="K19" s="150">
        <v>10</v>
      </c>
    </row>
    <row r="20" spans="4:11" s="62" customFormat="1" ht="64.5">
      <c r="D20" s="151" t="s">
        <v>41</v>
      </c>
      <c r="E20" s="152" t="s">
        <v>42</v>
      </c>
      <c r="F20" s="152" t="s">
        <v>189</v>
      </c>
      <c r="G20" s="153">
        <v>2511015593</v>
      </c>
      <c r="H20" s="150" t="s">
        <v>101</v>
      </c>
      <c r="I20" s="150" t="s">
        <v>324</v>
      </c>
      <c r="J20" s="150" t="s">
        <v>263</v>
      </c>
      <c r="K20" s="150">
        <v>10</v>
      </c>
    </row>
    <row r="21" spans="4:11" ht="90">
      <c r="D21" s="151" t="s">
        <v>52</v>
      </c>
      <c r="E21" s="152" t="s">
        <v>373</v>
      </c>
      <c r="F21" s="152" t="s">
        <v>374</v>
      </c>
      <c r="G21" s="153">
        <v>2511034099</v>
      </c>
      <c r="H21" s="150" t="s">
        <v>101</v>
      </c>
      <c r="I21" s="150" t="s">
        <v>324</v>
      </c>
      <c r="J21" s="150" t="s">
        <v>295</v>
      </c>
      <c r="K21" s="150">
        <v>10</v>
      </c>
    </row>
    <row r="22" spans="4:11" ht="90">
      <c r="D22" s="147" t="s">
        <v>53</v>
      </c>
      <c r="E22" s="148" t="s">
        <v>375</v>
      </c>
      <c r="F22" s="148" t="s">
        <v>376</v>
      </c>
      <c r="G22" s="149">
        <v>2511028641</v>
      </c>
      <c r="H22" s="150" t="s">
        <v>101</v>
      </c>
      <c r="I22" s="150" t="s">
        <v>324</v>
      </c>
      <c r="J22" s="150" t="s">
        <v>296</v>
      </c>
      <c r="K22" s="150">
        <v>10</v>
      </c>
    </row>
    <row r="23" spans="4:11" ht="90">
      <c r="D23" s="151" t="s">
        <v>55</v>
      </c>
      <c r="E23" s="152" t="s">
        <v>377</v>
      </c>
      <c r="F23" s="152" t="s">
        <v>378</v>
      </c>
      <c r="G23" s="153">
        <v>2511025489</v>
      </c>
      <c r="H23" s="150" t="s">
        <v>101</v>
      </c>
      <c r="I23" s="150" t="s">
        <v>324</v>
      </c>
      <c r="J23" s="150" t="s">
        <v>298</v>
      </c>
      <c r="K23" s="150">
        <v>10</v>
      </c>
    </row>
    <row r="24" spans="4:11" ht="90">
      <c r="D24" s="151" t="s">
        <v>57</v>
      </c>
      <c r="E24" s="152" t="s">
        <v>230</v>
      </c>
      <c r="F24" s="152" t="s">
        <v>195</v>
      </c>
      <c r="G24" s="153">
        <v>2511014977</v>
      </c>
      <c r="H24" s="150" t="s">
        <v>101</v>
      </c>
      <c r="I24" s="150" t="s">
        <v>324</v>
      </c>
      <c r="J24" s="150" t="s">
        <v>300</v>
      </c>
      <c r="K24" s="150">
        <v>10</v>
      </c>
    </row>
    <row r="25" spans="4:11" ht="64.5">
      <c r="D25" s="147" t="s">
        <v>24</v>
      </c>
      <c r="E25" s="148" t="s">
        <v>379</v>
      </c>
      <c r="F25" s="148" t="s">
        <v>380</v>
      </c>
      <c r="G25" s="149">
        <v>2511036427</v>
      </c>
      <c r="H25" s="150" t="s">
        <v>101</v>
      </c>
      <c r="I25" s="150" t="s">
        <v>324</v>
      </c>
      <c r="J25" s="150" t="s">
        <v>270</v>
      </c>
      <c r="K25" s="150">
        <v>10</v>
      </c>
    </row>
    <row r="26" spans="4:11" ht="90">
      <c r="D26" s="147" t="s">
        <v>37</v>
      </c>
      <c r="E26" s="148" t="s">
        <v>381</v>
      </c>
      <c r="F26" s="148" t="s">
        <v>382</v>
      </c>
      <c r="G26" s="149">
        <v>2511042290</v>
      </c>
      <c r="H26" s="150" t="s">
        <v>101</v>
      </c>
      <c r="I26" s="150" t="s">
        <v>324</v>
      </c>
      <c r="J26" s="150" t="s">
        <v>280</v>
      </c>
      <c r="K26" s="150">
        <v>10</v>
      </c>
    </row>
    <row r="27" spans="4:11" ht="64.5">
      <c r="D27" s="151" t="s">
        <v>58</v>
      </c>
      <c r="E27" s="152" t="s">
        <v>383</v>
      </c>
      <c r="F27" s="152" t="s">
        <v>384</v>
      </c>
      <c r="G27" s="153">
        <v>2511037942</v>
      </c>
      <c r="H27" s="150" t="s">
        <v>101</v>
      </c>
      <c r="I27" s="150" t="s">
        <v>324</v>
      </c>
      <c r="J27" s="150" t="s">
        <v>301</v>
      </c>
      <c r="K27" s="150">
        <v>10</v>
      </c>
    </row>
    <row r="28" spans="4:11" ht="64.5">
      <c r="D28" s="151" t="s">
        <v>59</v>
      </c>
      <c r="E28" s="152" t="s">
        <v>385</v>
      </c>
      <c r="F28" s="152" t="s">
        <v>386</v>
      </c>
      <c r="G28" s="153">
        <v>2511043689</v>
      </c>
      <c r="H28" s="150" t="s">
        <v>101</v>
      </c>
      <c r="I28" s="150" t="s">
        <v>324</v>
      </c>
      <c r="J28" s="150" t="s">
        <v>302</v>
      </c>
      <c r="K28" s="150">
        <v>10</v>
      </c>
    </row>
    <row r="29" spans="4:11" ht="77.25">
      <c r="D29" s="147" t="s">
        <v>245</v>
      </c>
      <c r="E29" s="148" t="s">
        <v>387</v>
      </c>
      <c r="F29" s="148" t="s">
        <v>388</v>
      </c>
      <c r="G29" s="149">
        <v>2511037501</v>
      </c>
      <c r="H29" s="150" t="s">
        <v>101</v>
      </c>
      <c r="I29" s="150" t="s">
        <v>324</v>
      </c>
      <c r="J29" s="150" t="s">
        <v>264</v>
      </c>
      <c r="K29" s="150">
        <v>10</v>
      </c>
    </row>
    <row r="30" spans="4:11" ht="64.5">
      <c r="D30" s="147" t="s">
        <v>46</v>
      </c>
      <c r="E30" s="148" t="s">
        <v>226</v>
      </c>
      <c r="F30" s="148" t="s">
        <v>389</v>
      </c>
      <c r="G30" s="149">
        <v>2511049722</v>
      </c>
      <c r="H30" s="150" t="s">
        <v>101</v>
      </c>
      <c r="I30" s="150" t="s">
        <v>324</v>
      </c>
      <c r="J30" s="150" t="s">
        <v>290</v>
      </c>
      <c r="K30" s="150">
        <v>10</v>
      </c>
    </row>
    <row r="31" spans="4:11" ht="64.5">
      <c r="D31" s="147" t="s">
        <v>250</v>
      </c>
      <c r="E31" s="148" t="s">
        <v>225</v>
      </c>
      <c r="F31" s="148" t="s">
        <v>192</v>
      </c>
      <c r="G31" s="149">
        <v>2511008204</v>
      </c>
      <c r="H31" s="150" t="s">
        <v>101</v>
      </c>
      <c r="I31" s="150" t="s">
        <v>324</v>
      </c>
      <c r="J31" s="150" t="s">
        <v>289</v>
      </c>
      <c r="K31" s="150">
        <v>10</v>
      </c>
    </row>
    <row r="32" spans="4:11" ht="64.5">
      <c r="D32" s="151" t="s">
        <v>248</v>
      </c>
      <c r="E32" s="152" t="s">
        <v>221</v>
      </c>
      <c r="F32" s="152" t="s">
        <v>390</v>
      </c>
      <c r="G32" s="153">
        <v>2511008236</v>
      </c>
      <c r="H32" s="150" t="s">
        <v>101</v>
      </c>
      <c r="I32" s="150" t="s">
        <v>324</v>
      </c>
      <c r="J32" s="150" t="s">
        <v>281</v>
      </c>
      <c r="K32" s="150">
        <v>10</v>
      </c>
    </row>
    <row r="33" spans="4:11" ht="64.5">
      <c r="D33" s="151" t="s">
        <v>56</v>
      </c>
      <c r="E33" s="152" t="s">
        <v>391</v>
      </c>
      <c r="F33" s="152" t="s">
        <v>392</v>
      </c>
      <c r="G33" s="153">
        <v>2511057949</v>
      </c>
      <c r="H33" s="150" t="s">
        <v>101</v>
      </c>
      <c r="I33" s="150" t="s">
        <v>324</v>
      </c>
      <c r="J33" s="150" t="s">
        <v>299</v>
      </c>
      <c r="K33" s="150">
        <v>10</v>
      </c>
    </row>
    <row r="34" spans="4:11" ht="90">
      <c r="D34" s="151" t="s">
        <v>22</v>
      </c>
      <c r="E34" s="152" t="s">
        <v>393</v>
      </c>
      <c r="F34" s="152" t="s">
        <v>394</v>
      </c>
      <c r="G34" s="153">
        <v>2511039788</v>
      </c>
      <c r="H34" s="150" t="s">
        <v>101</v>
      </c>
      <c r="I34" s="150" t="s">
        <v>324</v>
      </c>
      <c r="J34" s="150" t="s">
        <v>268</v>
      </c>
      <c r="K34" s="150">
        <v>10</v>
      </c>
    </row>
    <row r="35" spans="4:11" ht="77.25">
      <c r="D35" s="147" t="s">
        <v>60</v>
      </c>
      <c r="E35" s="148" t="s">
        <v>395</v>
      </c>
      <c r="F35" s="148" t="s">
        <v>396</v>
      </c>
      <c r="G35" s="149">
        <v>2511033793</v>
      </c>
      <c r="H35" s="150" t="s">
        <v>101</v>
      </c>
      <c r="I35" s="150" t="s">
        <v>324</v>
      </c>
      <c r="J35" s="150" t="s">
        <v>265</v>
      </c>
      <c r="K35" s="150">
        <v>10</v>
      </c>
    </row>
    <row r="36" spans="4:11" ht="90">
      <c r="D36" s="147" t="s">
        <v>40</v>
      </c>
      <c r="E36" s="148" t="s">
        <v>397</v>
      </c>
      <c r="F36" s="148" t="s">
        <v>398</v>
      </c>
      <c r="G36" s="149">
        <v>2511068330</v>
      </c>
      <c r="H36" s="150" t="s">
        <v>101</v>
      </c>
      <c r="I36" s="150" t="s">
        <v>324</v>
      </c>
      <c r="J36" s="150" t="s">
        <v>285</v>
      </c>
      <c r="K36" s="150">
        <v>10</v>
      </c>
    </row>
    <row r="37" spans="4:11" ht="77.25">
      <c r="D37" s="151" t="s">
        <v>61</v>
      </c>
      <c r="E37" s="152" t="s">
        <v>399</v>
      </c>
      <c r="F37" s="152" t="s">
        <v>400</v>
      </c>
      <c r="G37" s="153">
        <v>2511033722</v>
      </c>
      <c r="H37" s="150" t="s">
        <v>101</v>
      </c>
      <c r="I37" s="150" t="s">
        <v>324</v>
      </c>
      <c r="J37" s="150" t="s">
        <v>277</v>
      </c>
      <c r="K37" s="150">
        <v>10</v>
      </c>
    </row>
    <row r="38" spans="4:11" ht="64.5">
      <c r="D38" s="147" t="s">
        <v>62</v>
      </c>
      <c r="E38" s="148" t="s">
        <v>231</v>
      </c>
      <c r="F38" s="148" t="s">
        <v>175</v>
      </c>
      <c r="G38" s="149">
        <v>2511033715</v>
      </c>
      <c r="H38" s="150" t="s">
        <v>101</v>
      </c>
      <c r="I38" s="150" t="s">
        <v>324</v>
      </c>
      <c r="J38" s="150" t="s">
        <v>303</v>
      </c>
      <c r="K38" s="150">
        <v>10</v>
      </c>
    </row>
    <row r="39" spans="4:11" ht="64.5">
      <c r="D39" s="151" t="s">
        <v>28</v>
      </c>
      <c r="E39" s="152" t="s">
        <v>29</v>
      </c>
      <c r="F39" s="152" t="s">
        <v>174</v>
      </c>
      <c r="G39" s="153">
        <v>2511039812</v>
      </c>
      <c r="H39" s="150" t="s">
        <v>101</v>
      </c>
      <c r="I39" s="150" t="s">
        <v>324</v>
      </c>
      <c r="J39" s="150" t="s">
        <v>274</v>
      </c>
      <c r="K39" s="150">
        <v>10</v>
      </c>
    </row>
    <row r="40" spans="4:11" ht="77.25">
      <c r="D40" s="147" t="s">
        <v>54</v>
      </c>
      <c r="E40" s="148" t="s">
        <v>401</v>
      </c>
      <c r="F40" s="148" t="s">
        <v>402</v>
      </c>
      <c r="G40" s="149">
        <v>2511039795</v>
      </c>
      <c r="H40" s="150" t="s">
        <v>101</v>
      </c>
      <c r="I40" s="150" t="s">
        <v>324</v>
      </c>
      <c r="J40" s="150" t="s">
        <v>297</v>
      </c>
      <c r="K40" s="150">
        <v>10</v>
      </c>
    </row>
    <row r="41" spans="4:11" ht="90">
      <c r="D41" s="151" t="s">
        <v>80</v>
      </c>
      <c r="E41" s="152" t="s">
        <v>81</v>
      </c>
      <c r="F41" s="152" t="s">
        <v>201</v>
      </c>
      <c r="G41" s="153">
        <v>2511006510</v>
      </c>
      <c r="H41" s="150" t="s">
        <v>101</v>
      </c>
      <c r="I41" s="150" t="s">
        <v>178</v>
      </c>
      <c r="J41" s="150" t="s">
        <v>291</v>
      </c>
      <c r="K41" s="150">
        <v>10</v>
      </c>
    </row>
    <row r="42" spans="4:11" ht="90">
      <c r="D42" s="151" t="s">
        <v>63</v>
      </c>
      <c r="E42" s="152" t="s">
        <v>64</v>
      </c>
      <c r="F42" s="152" t="s">
        <v>196</v>
      </c>
      <c r="G42" s="153">
        <v>2511038304</v>
      </c>
      <c r="H42" s="150" t="s">
        <v>101</v>
      </c>
      <c r="I42" s="150" t="s">
        <v>178</v>
      </c>
      <c r="J42" s="150" t="s">
        <v>273</v>
      </c>
      <c r="K42" s="150">
        <v>10</v>
      </c>
    </row>
    <row r="43" spans="4:11" ht="90">
      <c r="D43" s="151" t="s">
        <v>72</v>
      </c>
      <c r="E43" s="152" t="s">
        <v>73</v>
      </c>
      <c r="F43" s="152" t="s">
        <v>403</v>
      </c>
      <c r="G43" s="153">
        <v>2511036466</v>
      </c>
      <c r="H43" s="150" t="s">
        <v>101</v>
      </c>
      <c r="I43" s="150" t="s">
        <v>178</v>
      </c>
      <c r="J43" s="150" t="s">
        <v>308</v>
      </c>
      <c r="K43" s="150">
        <v>10</v>
      </c>
    </row>
    <row r="44" spans="4:11" ht="90">
      <c r="D44" s="151" t="s">
        <v>69</v>
      </c>
      <c r="E44" s="152" t="s">
        <v>70</v>
      </c>
      <c r="F44" s="152" t="s">
        <v>198</v>
      </c>
      <c r="G44" s="153">
        <v>2511037540</v>
      </c>
      <c r="H44" s="150" t="s">
        <v>101</v>
      </c>
      <c r="I44" s="150" t="s">
        <v>178</v>
      </c>
      <c r="J44" s="150" t="s">
        <v>267</v>
      </c>
      <c r="K44" s="150">
        <v>10</v>
      </c>
    </row>
    <row r="45" spans="4:11" ht="90">
      <c r="D45" s="151" t="s">
        <v>82</v>
      </c>
      <c r="E45" s="152" t="s">
        <v>83</v>
      </c>
      <c r="F45" s="152" t="s">
        <v>404</v>
      </c>
      <c r="G45" s="153">
        <v>2511037741</v>
      </c>
      <c r="H45" s="150" t="s">
        <v>101</v>
      </c>
      <c r="I45" s="150" t="s">
        <v>178</v>
      </c>
      <c r="J45" s="150" t="s">
        <v>293</v>
      </c>
      <c r="K45" s="150">
        <v>10</v>
      </c>
    </row>
    <row r="46" spans="4:11" ht="90">
      <c r="D46" s="147" t="s">
        <v>257</v>
      </c>
      <c r="E46" s="148" t="s">
        <v>242</v>
      </c>
      <c r="F46" s="148" t="s">
        <v>213</v>
      </c>
      <c r="G46" s="149">
        <v>2511037798</v>
      </c>
      <c r="H46" s="150" t="s">
        <v>101</v>
      </c>
      <c r="I46" s="150" t="s">
        <v>178</v>
      </c>
      <c r="J46" s="150" t="s">
        <v>283</v>
      </c>
      <c r="K46" s="150">
        <v>10</v>
      </c>
    </row>
    <row r="47" spans="4:11" ht="90">
      <c r="D47" s="147" t="s">
        <v>88</v>
      </c>
      <c r="E47" s="148" t="s">
        <v>89</v>
      </c>
      <c r="F47" s="148" t="s">
        <v>203</v>
      </c>
      <c r="G47" s="149">
        <v>2511038382</v>
      </c>
      <c r="H47" s="150" t="s">
        <v>101</v>
      </c>
      <c r="I47" s="150" t="s">
        <v>178</v>
      </c>
      <c r="J47" s="150" t="s">
        <v>311</v>
      </c>
      <c r="K47" s="150">
        <v>10</v>
      </c>
    </row>
    <row r="48" spans="4:11" ht="64.5">
      <c r="D48" s="147" t="s">
        <v>78</v>
      </c>
      <c r="E48" s="148" t="s">
        <v>79</v>
      </c>
      <c r="F48" s="148" t="s">
        <v>405</v>
      </c>
      <c r="G48" s="149">
        <v>2511007970</v>
      </c>
      <c r="H48" s="150" t="s">
        <v>101</v>
      </c>
      <c r="I48" s="150" t="s">
        <v>178</v>
      </c>
      <c r="J48" s="150" t="s">
        <v>310</v>
      </c>
      <c r="K48" s="150">
        <v>10</v>
      </c>
    </row>
    <row r="49" spans="4:11" ht="90">
      <c r="D49" s="151" t="s">
        <v>44</v>
      </c>
      <c r="E49" s="152" t="s">
        <v>224</v>
      </c>
      <c r="F49" s="152" t="s">
        <v>191</v>
      </c>
      <c r="G49" s="153">
        <v>2511037438</v>
      </c>
      <c r="H49" s="150" t="s">
        <v>101</v>
      </c>
      <c r="I49" s="150" t="s">
        <v>178</v>
      </c>
      <c r="J49" s="150" t="s">
        <v>287</v>
      </c>
      <c r="K49" s="150">
        <v>10</v>
      </c>
    </row>
    <row r="50" spans="4:11" ht="90">
      <c r="D50" s="147" t="s">
        <v>32</v>
      </c>
      <c r="E50" s="148" t="s">
        <v>33</v>
      </c>
      <c r="F50" s="148" t="s">
        <v>185</v>
      </c>
      <c r="G50" s="149">
        <v>2511014984</v>
      </c>
      <c r="H50" s="150" t="s">
        <v>101</v>
      </c>
      <c r="I50" s="150" t="s">
        <v>178</v>
      </c>
      <c r="J50" s="150" t="s">
        <v>276</v>
      </c>
      <c r="K50" s="150">
        <v>10</v>
      </c>
    </row>
    <row r="51" spans="4:11" ht="90">
      <c r="D51" s="151" t="s">
        <v>18</v>
      </c>
      <c r="E51" s="152" t="s">
        <v>19</v>
      </c>
      <c r="F51" s="152" t="s">
        <v>179</v>
      </c>
      <c r="G51" s="153">
        <v>2511007842</v>
      </c>
      <c r="H51" s="150" t="s">
        <v>101</v>
      </c>
      <c r="I51" s="150" t="s">
        <v>178</v>
      </c>
      <c r="J51" s="150" t="s">
        <v>262</v>
      </c>
      <c r="K51" s="150">
        <v>10</v>
      </c>
    </row>
    <row r="52" spans="4:11" ht="64.5">
      <c r="D52" s="147" t="s">
        <v>84</v>
      </c>
      <c r="E52" s="148" t="s">
        <v>85</v>
      </c>
      <c r="F52" s="148" t="s">
        <v>406</v>
      </c>
      <c r="G52" s="149">
        <v>2511006454</v>
      </c>
      <c r="H52" s="150" t="s">
        <v>101</v>
      </c>
      <c r="I52" s="150" t="s">
        <v>178</v>
      </c>
      <c r="J52" s="150" t="s">
        <v>286</v>
      </c>
      <c r="K52" s="150">
        <v>10</v>
      </c>
    </row>
    <row r="53" spans="4:11" ht="64.5">
      <c r="D53" s="151" t="s">
        <v>65</v>
      </c>
      <c r="E53" s="152" t="s">
        <v>66</v>
      </c>
      <c r="F53" s="152" t="s">
        <v>407</v>
      </c>
      <c r="G53" s="153">
        <v>2511007955</v>
      </c>
      <c r="H53" s="150" t="s">
        <v>101</v>
      </c>
      <c r="I53" s="150" t="s">
        <v>178</v>
      </c>
      <c r="J53" s="150" t="s">
        <v>304</v>
      </c>
      <c r="K53" s="150">
        <v>10</v>
      </c>
    </row>
    <row r="54" spans="4:11" ht="64.5">
      <c r="D54" s="151" t="s">
        <v>26</v>
      </c>
      <c r="E54" s="152" t="s">
        <v>219</v>
      </c>
      <c r="F54" s="152" t="s">
        <v>183</v>
      </c>
      <c r="G54" s="153">
        <v>2511035568</v>
      </c>
      <c r="H54" s="150" t="s">
        <v>101</v>
      </c>
      <c r="I54" s="150" t="s">
        <v>178</v>
      </c>
      <c r="J54" s="150" t="s">
        <v>272</v>
      </c>
      <c r="K54" s="150">
        <v>10</v>
      </c>
    </row>
    <row r="55" spans="4:11" ht="90">
      <c r="D55" s="147" t="s">
        <v>86</v>
      </c>
      <c r="E55" s="148" t="s">
        <v>87</v>
      </c>
      <c r="F55" s="148" t="s">
        <v>202</v>
      </c>
      <c r="G55" s="149">
        <v>2511008003</v>
      </c>
      <c r="H55" s="150" t="s">
        <v>101</v>
      </c>
      <c r="I55" s="150" t="s">
        <v>178</v>
      </c>
      <c r="J55" s="150" t="s">
        <v>294</v>
      </c>
      <c r="K55" s="150">
        <v>10</v>
      </c>
    </row>
    <row r="56" spans="4:11" s="62" customFormat="1" ht="90">
      <c r="D56" s="147" t="s">
        <v>76</v>
      </c>
      <c r="E56" s="148" t="s">
        <v>77</v>
      </c>
      <c r="F56" s="148" t="s">
        <v>200</v>
      </c>
      <c r="G56" s="149">
        <v>2511037653</v>
      </c>
      <c r="H56" s="150" t="s">
        <v>101</v>
      </c>
      <c r="I56" s="150" t="s">
        <v>178</v>
      </c>
      <c r="J56" s="150" t="s">
        <v>309</v>
      </c>
      <c r="K56" s="150">
        <v>10</v>
      </c>
    </row>
    <row r="57" spans="4:11" ht="115.5">
      <c r="D57" s="147" t="s">
        <v>20</v>
      </c>
      <c r="E57" s="148" t="s">
        <v>215</v>
      </c>
      <c r="F57" s="148" t="s">
        <v>180</v>
      </c>
      <c r="G57" s="149">
        <v>2511037420</v>
      </c>
      <c r="H57" s="150" t="s">
        <v>101</v>
      </c>
      <c r="I57" s="150" t="s">
        <v>178</v>
      </c>
      <c r="J57" s="150" t="s">
        <v>263</v>
      </c>
      <c r="K57" s="150">
        <v>10</v>
      </c>
    </row>
    <row r="58" spans="4:11" ht="90">
      <c r="D58" s="147" t="s">
        <v>67</v>
      </c>
      <c r="E58" s="148" t="s">
        <v>408</v>
      </c>
      <c r="F58" s="148" t="s">
        <v>409</v>
      </c>
      <c r="G58" s="149">
        <v>2511008268</v>
      </c>
      <c r="H58" s="150" t="s">
        <v>101</v>
      </c>
      <c r="I58" s="150" t="s">
        <v>178</v>
      </c>
      <c r="J58" s="150" t="s">
        <v>305</v>
      </c>
      <c r="K58" s="150">
        <v>10</v>
      </c>
    </row>
    <row r="59" spans="4:11" ht="64.5">
      <c r="D59" s="151" t="s">
        <v>23</v>
      </c>
      <c r="E59" s="152" t="s">
        <v>218</v>
      </c>
      <c r="F59" s="152" t="s">
        <v>182</v>
      </c>
      <c r="G59" s="153">
        <v>2511008324</v>
      </c>
      <c r="H59" s="150" t="s">
        <v>101</v>
      </c>
      <c r="I59" s="150" t="s">
        <v>178</v>
      </c>
      <c r="J59" s="150" t="s">
        <v>269</v>
      </c>
      <c r="K59" s="150">
        <v>10</v>
      </c>
    </row>
    <row r="60" spans="4:11" ht="64.5">
      <c r="D60" s="151" t="s">
        <v>91</v>
      </c>
      <c r="E60" s="152" t="s">
        <v>235</v>
      </c>
      <c r="F60" s="152" t="s">
        <v>204</v>
      </c>
      <c r="G60" s="153">
        <v>2511036890</v>
      </c>
      <c r="H60" s="150" t="s">
        <v>101</v>
      </c>
      <c r="I60" s="150" t="s">
        <v>178</v>
      </c>
      <c r="J60" s="150" t="s">
        <v>312</v>
      </c>
      <c r="K60" s="150">
        <v>10</v>
      </c>
    </row>
    <row r="61" spans="4:11" ht="90">
      <c r="D61" s="147" t="s">
        <v>30</v>
      </c>
      <c r="E61" s="148" t="s">
        <v>31</v>
      </c>
      <c r="F61" s="148" t="s">
        <v>184</v>
      </c>
      <c r="G61" s="149">
        <v>2511008290</v>
      </c>
      <c r="H61" s="150" t="s">
        <v>101</v>
      </c>
      <c r="I61" s="150" t="s">
        <v>178</v>
      </c>
      <c r="J61" s="150" t="s">
        <v>275</v>
      </c>
      <c r="K61" s="150">
        <v>10</v>
      </c>
    </row>
    <row r="62" spans="4:11" ht="77.25">
      <c r="D62" s="147" t="s">
        <v>68</v>
      </c>
      <c r="E62" s="148" t="s">
        <v>232</v>
      </c>
      <c r="F62" s="148" t="s">
        <v>197</v>
      </c>
      <c r="G62" s="149">
        <v>2511038110</v>
      </c>
      <c r="H62" s="150" t="s">
        <v>101</v>
      </c>
      <c r="I62" s="150" t="s">
        <v>178</v>
      </c>
      <c r="J62" s="150" t="s">
        <v>306</v>
      </c>
      <c r="K62" s="150">
        <v>10</v>
      </c>
    </row>
    <row r="63" spans="4:11" ht="90">
      <c r="D63" s="151" t="s">
        <v>258</v>
      </c>
      <c r="E63" s="152" t="s">
        <v>243</v>
      </c>
      <c r="F63" s="152" t="s">
        <v>214</v>
      </c>
      <c r="G63" s="153">
        <v>2511038897</v>
      </c>
      <c r="H63" s="154" t="s">
        <v>102</v>
      </c>
      <c r="I63" s="154" t="s">
        <v>178</v>
      </c>
      <c r="J63" s="154" t="s">
        <v>320</v>
      </c>
      <c r="K63" s="154">
        <v>10</v>
      </c>
    </row>
    <row r="64" spans="4:11" ht="77.25">
      <c r="D64" s="147" t="s">
        <v>21</v>
      </c>
      <c r="E64" s="148" t="s">
        <v>216</v>
      </c>
      <c r="F64" s="148" t="s">
        <v>181</v>
      </c>
      <c r="G64" s="149">
        <v>2511036988</v>
      </c>
      <c r="H64" s="154" t="s">
        <v>102</v>
      </c>
      <c r="I64" s="154" t="s">
        <v>178</v>
      </c>
      <c r="J64" s="154" t="s">
        <v>265</v>
      </c>
      <c r="K64" s="154">
        <v>10</v>
      </c>
    </row>
    <row r="65" spans="4:11" ht="90">
      <c r="D65" s="147" t="s">
        <v>36</v>
      </c>
      <c r="E65" s="148" t="s">
        <v>17</v>
      </c>
      <c r="F65" s="148" t="s">
        <v>187</v>
      </c>
      <c r="G65" s="149">
        <v>2511038696</v>
      </c>
      <c r="H65" s="154" t="s">
        <v>102</v>
      </c>
      <c r="I65" s="154" t="s">
        <v>178</v>
      </c>
      <c r="J65" s="154" t="s">
        <v>279</v>
      </c>
      <c r="K65" s="154">
        <v>10</v>
      </c>
    </row>
    <row r="66" spans="4:11" ht="90">
      <c r="D66" s="147" t="s">
        <v>94</v>
      </c>
      <c r="E66" s="148" t="s">
        <v>238</v>
      </c>
      <c r="F66" s="148" t="s">
        <v>207</v>
      </c>
      <c r="G66" s="149">
        <v>2511037036</v>
      </c>
      <c r="H66" s="154" t="s">
        <v>102</v>
      </c>
      <c r="I66" s="154" t="s">
        <v>178</v>
      </c>
      <c r="J66" s="154" t="s">
        <v>313</v>
      </c>
      <c r="K66" s="154">
        <v>10</v>
      </c>
    </row>
    <row r="67" spans="4:11" ht="77.25">
      <c r="D67" s="147" t="s">
        <v>255</v>
      </c>
      <c r="E67" s="148" t="s">
        <v>410</v>
      </c>
      <c r="F67" s="148" t="s">
        <v>411</v>
      </c>
      <c r="G67" s="149">
        <v>2511039178</v>
      </c>
      <c r="H67" s="154" t="s">
        <v>102</v>
      </c>
      <c r="I67" s="154" t="s">
        <v>178</v>
      </c>
      <c r="J67" s="154" t="s">
        <v>318</v>
      </c>
      <c r="K67" s="154">
        <v>15</v>
      </c>
    </row>
    <row r="68" spans="4:11" s="62" customFormat="1" ht="77.25">
      <c r="D68" s="147" t="s">
        <v>34</v>
      </c>
      <c r="E68" s="148" t="s">
        <v>412</v>
      </c>
      <c r="F68" s="148" t="s">
        <v>413</v>
      </c>
      <c r="G68" s="149">
        <v>2511036963</v>
      </c>
      <c r="H68" s="154" t="s">
        <v>102</v>
      </c>
      <c r="I68" s="154" t="s">
        <v>178</v>
      </c>
      <c r="J68" s="154" t="s">
        <v>277</v>
      </c>
      <c r="K68" s="154">
        <v>10</v>
      </c>
    </row>
    <row r="69" spans="4:11" ht="77.25">
      <c r="D69" s="151" t="s">
        <v>256</v>
      </c>
      <c r="E69" s="152" t="s">
        <v>414</v>
      </c>
      <c r="F69" s="152" t="s">
        <v>212</v>
      </c>
      <c r="G69" s="153">
        <v>2511039481</v>
      </c>
      <c r="H69" s="154" t="s">
        <v>102</v>
      </c>
      <c r="I69" s="154" t="s">
        <v>178</v>
      </c>
      <c r="J69" s="154" t="s">
        <v>319</v>
      </c>
      <c r="K69" s="154">
        <v>15</v>
      </c>
    </row>
    <row r="70" spans="4:11" s="62" customFormat="1" ht="77.25">
      <c r="D70" s="147" t="s">
        <v>253</v>
      </c>
      <c r="E70" s="148" t="s">
        <v>415</v>
      </c>
      <c r="F70" s="148" t="s">
        <v>416</v>
      </c>
      <c r="G70" s="149">
        <v>2511037974</v>
      </c>
      <c r="H70" s="154" t="s">
        <v>102</v>
      </c>
      <c r="I70" s="154" t="s">
        <v>178</v>
      </c>
      <c r="J70" s="154" t="s">
        <v>317</v>
      </c>
      <c r="K70" s="154">
        <v>15</v>
      </c>
    </row>
    <row r="71" spans="4:11" ht="64.5">
      <c r="D71" s="151" t="s">
        <v>74</v>
      </c>
      <c r="E71" s="152" t="s">
        <v>75</v>
      </c>
      <c r="F71" s="152" t="s">
        <v>176</v>
      </c>
      <c r="G71" s="153">
        <v>2511037004</v>
      </c>
      <c r="H71" s="154" t="s">
        <v>102</v>
      </c>
      <c r="I71" s="154" t="s">
        <v>178</v>
      </c>
      <c r="J71" s="154" t="s">
        <v>303</v>
      </c>
      <c r="K71" s="154">
        <v>10</v>
      </c>
    </row>
    <row r="72" spans="4:11" ht="77.25">
      <c r="D72" s="147" t="s">
        <v>259</v>
      </c>
      <c r="E72" s="148" t="s">
        <v>417</v>
      </c>
      <c r="F72" s="148" t="s">
        <v>418</v>
      </c>
      <c r="G72" s="149">
        <v>2511037727</v>
      </c>
      <c r="H72" s="154" t="s">
        <v>102</v>
      </c>
      <c r="I72" s="154" t="s">
        <v>178</v>
      </c>
      <c r="J72" s="154" t="s">
        <v>321</v>
      </c>
      <c r="K72" s="154">
        <v>15</v>
      </c>
    </row>
    <row r="73" spans="4:11" s="62" customFormat="1" ht="77.25">
      <c r="D73" s="151" t="s">
        <v>254</v>
      </c>
      <c r="E73" s="152" t="s">
        <v>419</v>
      </c>
      <c r="F73" s="152" t="s">
        <v>420</v>
      </c>
      <c r="G73" s="153">
        <v>2511038689</v>
      </c>
      <c r="H73" s="154" t="s">
        <v>102</v>
      </c>
      <c r="I73" s="154" t="s">
        <v>178</v>
      </c>
      <c r="J73" s="154" t="s">
        <v>274</v>
      </c>
      <c r="K73" s="154">
        <v>15</v>
      </c>
    </row>
    <row r="74" spans="4:11" s="62" customFormat="1" ht="64.5">
      <c r="D74" s="147" t="s">
        <v>252</v>
      </c>
      <c r="E74" s="148" t="s">
        <v>241</v>
      </c>
      <c r="F74" s="148" t="s">
        <v>211</v>
      </c>
      <c r="G74" s="149">
        <v>2511039555</v>
      </c>
      <c r="H74" s="154" t="s">
        <v>102</v>
      </c>
      <c r="I74" s="154" t="s">
        <v>178</v>
      </c>
      <c r="J74" s="154" t="s">
        <v>297</v>
      </c>
      <c r="K74" s="154">
        <v>15</v>
      </c>
    </row>
    <row r="75" spans="4:11" s="62" customFormat="1" ht="90">
      <c r="D75" s="151" t="s">
        <v>96</v>
      </c>
      <c r="E75" s="152" t="s">
        <v>421</v>
      </c>
      <c r="F75" s="152" t="s">
        <v>209</v>
      </c>
      <c r="G75" s="153">
        <v>2511036970</v>
      </c>
      <c r="H75" s="154" t="s">
        <v>102</v>
      </c>
      <c r="I75" s="154" t="s">
        <v>178</v>
      </c>
      <c r="J75" s="154" t="s">
        <v>314</v>
      </c>
      <c r="K75" s="154">
        <v>10</v>
      </c>
    </row>
    <row r="76" spans="4:11" s="62" customFormat="1" ht="90">
      <c r="D76" s="151" t="s">
        <v>95</v>
      </c>
      <c r="E76" s="152" t="s">
        <v>239</v>
      </c>
      <c r="F76" s="152" t="s">
        <v>208</v>
      </c>
      <c r="G76" s="153">
        <v>2511007987</v>
      </c>
      <c r="H76" s="150" t="s">
        <v>101</v>
      </c>
      <c r="I76" s="150" t="s">
        <v>325</v>
      </c>
      <c r="J76" s="150" t="s">
        <v>307</v>
      </c>
      <c r="K76" s="150">
        <v>10</v>
      </c>
    </row>
    <row r="77" spans="4:11" s="62" customFormat="1" ht="90">
      <c r="D77" s="151" t="s">
        <v>71</v>
      </c>
      <c r="E77" s="152" t="s">
        <v>233</v>
      </c>
      <c r="F77" s="152" t="s">
        <v>199</v>
      </c>
      <c r="G77" s="153">
        <v>2511008170</v>
      </c>
      <c r="H77" s="150" t="s">
        <v>101</v>
      </c>
      <c r="I77" s="150" t="s">
        <v>325</v>
      </c>
      <c r="J77" s="150" t="s">
        <v>307</v>
      </c>
      <c r="K77" s="150">
        <v>10</v>
      </c>
    </row>
    <row r="78" spans="4:11" ht="102.75">
      <c r="D78" s="147" t="s">
        <v>92</v>
      </c>
      <c r="E78" s="148" t="s">
        <v>236</v>
      </c>
      <c r="F78" s="148" t="s">
        <v>205</v>
      </c>
      <c r="G78" s="149">
        <v>2511011310</v>
      </c>
      <c r="H78" s="150" t="s">
        <v>101</v>
      </c>
      <c r="I78" s="150" t="s">
        <v>325</v>
      </c>
      <c r="J78" s="150" t="s">
        <v>307</v>
      </c>
      <c r="K78" s="150">
        <v>10</v>
      </c>
    </row>
    <row r="79" spans="4:11" s="62" customFormat="1" ht="115.5">
      <c r="D79" s="147" t="s">
        <v>90</v>
      </c>
      <c r="E79" s="148" t="s">
        <v>234</v>
      </c>
      <c r="F79" s="148" t="s">
        <v>422</v>
      </c>
      <c r="G79" s="149">
        <v>2511019703</v>
      </c>
      <c r="H79" s="150" t="s">
        <v>101</v>
      </c>
      <c r="I79" s="150" t="s">
        <v>325</v>
      </c>
      <c r="J79" s="150" t="s">
        <v>307</v>
      </c>
      <c r="K79" s="150">
        <v>10</v>
      </c>
    </row>
    <row r="80" spans="4:11" s="62" customFormat="1" ht="90">
      <c r="D80" s="151" t="s">
        <v>93</v>
      </c>
      <c r="E80" s="152" t="s">
        <v>237</v>
      </c>
      <c r="F80" s="152" t="s">
        <v>206</v>
      </c>
      <c r="G80" s="153">
        <v>2511039241</v>
      </c>
      <c r="H80" s="150" t="s">
        <v>101</v>
      </c>
      <c r="I80" s="150" t="s">
        <v>325</v>
      </c>
      <c r="J80" s="150" t="s">
        <v>307</v>
      </c>
      <c r="K80" s="150">
        <v>10</v>
      </c>
    </row>
    <row r="81" spans="4:11" ht="51.75">
      <c r="D81" s="147" t="s">
        <v>97</v>
      </c>
      <c r="E81" s="148" t="s">
        <v>240</v>
      </c>
      <c r="F81" s="148" t="s">
        <v>210</v>
      </c>
      <c r="G81" s="149">
        <v>2511007095</v>
      </c>
      <c r="H81" s="150" t="s">
        <v>101</v>
      </c>
      <c r="I81" s="150" t="s">
        <v>326</v>
      </c>
      <c r="J81" s="150" t="s">
        <v>315</v>
      </c>
      <c r="K81" s="150">
        <v>10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2023-04-12T05:47:04Z</cp:lastPrinted>
  <dcterms:created xsi:type="dcterms:W3CDTF">2015-04-01T07:27:18Z</dcterms:created>
  <dcterms:modified xsi:type="dcterms:W3CDTF">2023-04-12T05:48:01Z</dcterms:modified>
  <cp:category/>
  <cp:version/>
  <cp:contentType/>
  <cp:contentStatus/>
</cp:coreProperties>
</file>