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5" windowWidth="14235" windowHeight="12780" tabRatio="838" activeTab="8"/>
  </bookViews>
  <sheets>
    <sheet name="ПРОВЕРКА" sheetId="6" r:id="rId1"/>
    <sheet name="К ЗАЩИТЕ бюджета" sheetId="18" state="hidden" r:id="rId2"/>
    <sheet name="Пояснительная з." sheetId="16" r:id="rId3"/>
    <sheet name="ПФДО" sheetId="19" r:id="rId4"/>
    <sheet name="расшифровка 2" sheetId="8" r:id="rId5"/>
    <sheet name="расшифровка 5" sheetId="7" r:id="rId6"/>
    <sheet name="расшифровка 4" sheetId="5" r:id="rId7"/>
    <sheet name="расшифровка 6" sheetId="14" state="hidden" r:id="rId8"/>
    <sheet name="расшифровка 4 (МСЗ)" sheetId="20" r:id="rId9"/>
    <sheet name="ПЕЧАТЬ 2024" sheetId="12" r:id="rId10"/>
    <sheet name="ПЕЧАТЬ ПЛАН" sheetId="9" r:id="rId11"/>
  </sheets>
  <externalReferences>
    <externalReference r:id="rId12"/>
  </externalReferences>
  <definedNames>
    <definedName name="Z_63B711E9_39A0_47D2_97F4_E0A9C4058238_.wvu.Cols" localSheetId="1" hidden="1">'К ЗАЩИТЕ бюджета'!$T$1:$Y$65531</definedName>
    <definedName name="Z_63B711E9_39A0_47D2_97F4_E0A9C4058238_.wvu.Rows" localSheetId="1" hidden="1">'К ЗАЩИТЕ бюджета'!#REF!,'К ЗАЩИТЕ бюджета'!#REF!,'К ЗАЩИТЕ бюджета'!#REF!</definedName>
    <definedName name="Z_AA8E7AEC_5842_4C88_86F7_9A24EAAE0396_.wvu.Cols" localSheetId="1" hidden="1">'К ЗАЩИТЕ бюджета'!$P$1:$X$65531,'К ЗАЩИТЕ бюджета'!$Z$1:$Z$65531</definedName>
    <definedName name="Z_AA8E7AEC_5842_4C88_86F7_9A24EAAE0396_.wvu.PrintArea" localSheetId="1" hidden="1">'К ЗАЩИТЕ бюджета'!$A$1:$O$66</definedName>
    <definedName name="_xlnm.Print_Titles" localSheetId="2">'Пояснительная з.'!#REF!</definedName>
    <definedName name="_xlnm.Print_Area" localSheetId="1">'К ЗАЩИТЕ бюджета'!$A$1:$O$63</definedName>
    <definedName name="_xlnm.Print_Area" localSheetId="9">'ПЕЧАТЬ 2024'!$A$1:$K$68</definedName>
    <definedName name="_xlnm.Print_Area" localSheetId="10">'ПЕЧАТЬ ПЛАН'!$A$1:$N$217</definedName>
    <definedName name="_xlnm.Print_Area" localSheetId="0">ПРОВЕРКА!$A$1:$J$104</definedName>
    <definedName name="_xlnm.Print_Area" localSheetId="3">ПФДО!$A$1:$J$457</definedName>
    <definedName name="_xlnm.Print_Area" localSheetId="4">'расшифровка 2'!$A$1:$J$459</definedName>
    <definedName name="_xlnm.Print_Area" localSheetId="6">'расшифровка 4'!$A$1:$J$492</definedName>
    <definedName name="_xlnm.Print_Area" localSheetId="8">'расшифровка 4 (МСЗ)'!$A$1:$J$493</definedName>
    <definedName name="_xlnm.Print_Area" localSheetId="5">'расшифровка 5'!$A$1:$J$402</definedName>
    <definedName name="_xlnm.Print_Area" localSheetId="7">'расшифровка 6'!$A$1:$J$397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7" i="8" l="1"/>
  <c r="F142" i="5" l="1"/>
  <c r="F141" i="5"/>
  <c r="G192" i="5" l="1"/>
  <c r="F149" i="8" l="1"/>
  <c r="F148" i="8"/>
  <c r="F147" i="8"/>
  <c r="J150" i="8"/>
  <c r="I150" i="8"/>
  <c r="I151" i="8" s="1"/>
  <c r="H150" i="8"/>
  <c r="J146" i="8"/>
  <c r="I146" i="8"/>
  <c r="H146" i="8"/>
  <c r="J195" i="5"/>
  <c r="I195" i="5"/>
  <c r="H195" i="5"/>
  <c r="J143" i="5"/>
  <c r="I143" i="5"/>
  <c r="H143" i="5"/>
  <c r="H139" i="5"/>
  <c r="F138" i="5"/>
  <c r="F140" i="5"/>
  <c r="J151" i="8" l="1"/>
  <c r="H151" i="8"/>
  <c r="H145" i="5"/>
  <c r="I40" i="12"/>
  <c r="H391" i="7" l="1"/>
  <c r="H387" i="7"/>
  <c r="G385" i="7"/>
  <c r="G384" i="7"/>
  <c r="G383" i="7"/>
  <c r="G381" i="7"/>
  <c r="G368" i="20" l="1"/>
  <c r="F137" i="20" l="1"/>
  <c r="L191" i="9" l="1"/>
  <c r="M191" i="9"/>
  <c r="B3" i="16" l="1"/>
  <c r="H379" i="7" l="1"/>
  <c r="G211" i="7" l="1"/>
  <c r="B174" i="9" l="1"/>
  <c r="M217" i="9" l="1"/>
  <c r="K28" i="9"/>
  <c r="K27" i="9"/>
  <c r="E15" i="12" l="1"/>
  <c r="D15" i="12" s="1"/>
  <c r="G30" i="12"/>
  <c r="J481" i="20"/>
  <c r="I481" i="20"/>
  <c r="H481" i="20"/>
  <c r="G480" i="20"/>
  <c r="G479" i="20"/>
  <c r="G478" i="20"/>
  <c r="G477" i="20"/>
  <c r="G476" i="20"/>
  <c r="G475" i="20"/>
  <c r="G474" i="20"/>
  <c r="G473" i="20"/>
  <c r="J471" i="20"/>
  <c r="I471" i="20"/>
  <c r="H471" i="20"/>
  <c r="G65" i="12" s="1"/>
  <c r="J470" i="20"/>
  <c r="I470" i="20"/>
  <c r="H470" i="20"/>
  <c r="G470" i="20"/>
  <c r="F470" i="20"/>
  <c r="J467" i="20"/>
  <c r="I467" i="20"/>
  <c r="H467" i="20"/>
  <c r="G466" i="20"/>
  <c r="G465" i="20"/>
  <c r="G464" i="20"/>
  <c r="G463" i="20"/>
  <c r="G462" i="20"/>
  <c r="F460" i="20"/>
  <c r="G460" i="20" s="1"/>
  <c r="J459" i="20"/>
  <c r="I459" i="20"/>
  <c r="H459" i="20"/>
  <c r="G458" i="20"/>
  <c r="G457" i="20"/>
  <c r="G456" i="20"/>
  <c r="G455" i="20"/>
  <c r="G454" i="20"/>
  <c r="G453" i="20"/>
  <c r="G452" i="20"/>
  <c r="G451" i="20"/>
  <c r="G450" i="20"/>
  <c r="J448" i="20"/>
  <c r="I448" i="20"/>
  <c r="H448" i="20"/>
  <c r="G447" i="20"/>
  <c r="G446" i="20"/>
  <c r="G445" i="20"/>
  <c r="G444" i="20"/>
  <c r="G443" i="20"/>
  <c r="G442" i="20"/>
  <c r="G441" i="20"/>
  <c r="G440" i="20"/>
  <c r="G439" i="20"/>
  <c r="K438" i="20"/>
  <c r="G438" i="20"/>
  <c r="G437" i="20"/>
  <c r="G436" i="20"/>
  <c r="G435" i="20"/>
  <c r="G434" i="20"/>
  <c r="G433" i="20"/>
  <c r="G432" i="20"/>
  <c r="G431" i="20"/>
  <c r="L430" i="20"/>
  <c r="G430" i="20"/>
  <c r="P429" i="20"/>
  <c r="G429" i="20"/>
  <c r="J427" i="20"/>
  <c r="I427" i="20"/>
  <c r="H427" i="20"/>
  <c r="G426" i="20"/>
  <c r="G425" i="20"/>
  <c r="G424" i="20"/>
  <c r="G423" i="20"/>
  <c r="G422" i="20"/>
  <c r="G421" i="20"/>
  <c r="G420" i="20"/>
  <c r="G419" i="20"/>
  <c r="G418" i="20"/>
  <c r="J416" i="20"/>
  <c r="I416" i="20"/>
  <c r="H416" i="20"/>
  <c r="G415" i="20"/>
  <c r="G414" i="20"/>
  <c r="G413" i="20"/>
  <c r="G412" i="20"/>
  <c r="G411" i="20"/>
  <c r="G410" i="20"/>
  <c r="J408" i="20"/>
  <c r="I408" i="20"/>
  <c r="H408" i="20"/>
  <c r="G407" i="20"/>
  <c r="G406" i="20"/>
  <c r="G405" i="20"/>
  <c r="G404" i="20"/>
  <c r="G403" i="20"/>
  <c r="G402" i="20"/>
  <c r="G401" i="20"/>
  <c r="G400" i="20"/>
  <c r="G399" i="20"/>
  <c r="G398" i="20"/>
  <c r="G397" i="20"/>
  <c r="G396" i="20"/>
  <c r="O395" i="20"/>
  <c r="G395" i="20"/>
  <c r="O394" i="20"/>
  <c r="G394" i="20"/>
  <c r="G393" i="20"/>
  <c r="J391" i="20"/>
  <c r="I391" i="20"/>
  <c r="H391" i="20"/>
  <c r="G390" i="20"/>
  <c r="G389" i="20"/>
  <c r="G388" i="20"/>
  <c r="G387" i="20"/>
  <c r="G386" i="20"/>
  <c r="G385" i="20"/>
  <c r="G384" i="20"/>
  <c r="G383" i="20"/>
  <c r="G382" i="20"/>
  <c r="G381" i="20"/>
  <c r="G380" i="20"/>
  <c r="G379" i="20"/>
  <c r="G378" i="20"/>
  <c r="J375" i="20"/>
  <c r="I375" i="20"/>
  <c r="H375" i="20"/>
  <c r="G369" i="20"/>
  <c r="G367" i="20"/>
  <c r="G366" i="20"/>
  <c r="G365" i="20"/>
  <c r="G364" i="20"/>
  <c r="G363" i="20"/>
  <c r="G362" i="20"/>
  <c r="G361" i="20"/>
  <c r="G360" i="20"/>
  <c r="G359" i="20"/>
  <c r="G358" i="20"/>
  <c r="G357" i="20"/>
  <c r="G356" i="20"/>
  <c r="G355" i="20"/>
  <c r="G354" i="20"/>
  <c r="G353" i="20"/>
  <c r="G352" i="20"/>
  <c r="G351" i="20"/>
  <c r="G350" i="20"/>
  <c r="J349" i="20"/>
  <c r="I349" i="20"/>
  <c r="H349" i="20"/>
  <c r="G348" i="20"/>
  <c r="G347" i="20"/>
  <c r="G346" i="20"/>
  <c r="J345" i="20"/>
  <c r="I345" i="20"/>
  <c r="H345" i="20"/>
  <c r="G344" i="20"/>
  <c r="G343" i="20"/>
  <c r="G342" i="20"/>
  <c r="J341" i="20"/>
  <c r="I341" i="20"/>
  <c r="H341" i="20"/>
  <c r="G338" i="20"/>
  <c r="G337" i="20"/>
  <c r="G336" i="20"/>
  <c r="G335" i="20"/>
  <c r="G334" i="20"/>
  <c r="G333" i="20"/>
  <c r="G332" i="20"/>
  <c r="G331" i="20"/>
  <c r="G330" i="20"/>
  <c r="G329" i="20"/>
  <c r="G328" i="20"/>
  <c r="G327" i="20"/>
  <c r="G326" i="20"/>
  <c r="G325" i="20"/>
  <c r="G324" i="20"/>
  <c r="G323" i="20"/>
  <c r="G322" i="20"/>
  <c r="G321" i="20"/>
  <c r="J320" i="20"/>
  <c r="I320" i="20"/>
  <c r="H320" i="20"/>
  <c r="G319" i="20"/>
  <c r="G318" i="20"/>
  <c r="G317" i="20"/>
  <c r="J316" i="20"/>
  <c r="I316" i="20"/>
  <c r="H316" i="20"/>
  <c r="G315" i="20"/>
  <c r="G314" i="20"/>
  <c r="G313" i="20"/>
  <c r="G312" i="20"/>
  <c r="J311" i="20"/>
  <c r="I311" i="20"/>
  <c r="H311" i="20"/>
  <c r="G310" i="20"/>
  <c r="J308" i="20"/>
  <c r="I308" i="20"/>
  <c r="H308" i="20"/>
  <c r="J304" i="20"/>
  <c r="I304" i="20"/>
  <c r="H304" i="20"/>
  <c r="G62" i="12" s="1"/>
  <c r="G303" i="20"/>
  <c r="G302" i="20"/>
  <c r="G301" i="20"/>
  <c r="G300" i="20"/>
  <c r="G299" i="20"/>
  <c r="G298" i="20"/>
  <c r="J295" i="20"/>
  <c r="I295" i="20"/>
  <c r="H295" i="20"/>
  <c r="J290" i="20"/>
  <c r="I290" i="20"/>
  <c r="H290" i="20"/>
  <c r="G289" i="20"/>
  <c r="G288" i="20"/>
  <c r="G287" i="20"/>
  <c r="G286" i="20"/>
  <c r="G285" i="20"/>
  <c r="J284" i="20"/>
  <c r="I284" i="20"/>
  <c r="H284" i="20"/>
  <c r="G61" i="12" s="1"/>
  <c r="G283" i="20"/>
  <c r="G282" i="20"/>
  <c r="G281" i="20"/>
  <c r="G280" i="20"/>
  <c r="G279" i="20"/>
  <c r="G278" i="20"/>
  <c r="G277" i="20"/>
  <c r="G276" i="20"/>
  <c r="G275" i="20"/>
  <c r="G274" i="20"/>
  <c r="G273" i="20"/>
  <c r="G272" i="20"/>
  <c r="J270" i="20"/>
  <c r="I270" i="20"/>
  <c r="H270" i="20"/>
  <c r="G265" i="20"/>
  <c r="G264" i="20"/>
  <c r="G263" i="20"/>
  <c r="G262" i="20"/>
  <c r="G261" i="20"/>
  <c r="G260" i="20"/>
  <c r="G259" i="20"/>
  <c r="G258" i="20"/>
  <c r="J257" i="20"/>
  <c r="I257" i="20"/>
  <c r="H257" i="20"/>
  <c r="G256" i="20"/>
  <c r="G255" i="20"/>
  <c r="G254" i="20"/>
  <c r="G253" i="20"/>
  <c r="G252" i="20"/>
  <c r="G251" i="20"/>
  <c r="J250" i="20"/>
  <c r="I250" i="20"/>
  <c r="H250" i="20"/>
  <c r="G249" i="20"/>
  <c r="G248" i="20"/>
  <c r="G247" i="20"/>
  <c r="G246" i="20"/>
  <c r="G245" i="20"/>
  <c r="G244" i="20"/>
  <c r="G243" i="20"/>
  <c r="G242" i="20"/>
  <c r="G241" i="20"/>
  <c r="J240" i="20"/>
  <c r="I240" i="20"/>
  <c r="H240" i="20"/>
  <c r="G239" i="20"/>
  <c r="G238" i="20"/>
  <c r="G237" i="20"/>
  <c r="G236" i="20"/>
  <c r="G235" i="20"/>
  <c r="G234" i="20"/>
  <c r="G233" i="20"/>
  <c r="G232" i="20"/>
  <c r="G231" i="20"/>
  <c r="J230" i="20"/>
  <c r="I230" i="20"/>
  <c r="H230" i="20"/>
  <c r="G229" i="20"/>
  <c r="I209" i="20"/>
  <c r="G228" i="20"/>
  <c r="G227" i="20"/>
  <c r="G226" i="20"/>
  <c r="G225" i="20"/>
  <c r="G224" i="20"/>
  <c r="G223" i="20"/>
  <c r="G222" i="20"/>
  <c r="G221" i="20"/>
  <c r="G220" i="20"/>
  <c r="G219" i="20"/>
  <c r="G218" i="20"/>
  <c r="G217" i="20"/>
  <c r="G216" i="20"/>
  <c r="G215" i="20"/>
  <c r="G214" i="20"/>
  <c r="G213" i="20"/>
  <c r="G212" i="20"/>
  <c r="G211" i="20"/>
  <c r="G210" i="20"/>
  <c r="J209" i="20"/>
  <c r="H209" i="20"/>
  <c r="J207" i="20"/>
  <c r="I207" i="20"/>
  <c r="H207" i="20"/>
  <c r="J203" i="20"/>
  <c r="I203" i="20"/>
  <c r="H203" i="20"/>
  <c r="F202" i="20"/>
  <c r="F201" i="20"/>
  <c r="J199" i="20"/>
  <c r="I199" i="20"/>
  <c r="H199" i="20"/>
  <c r="J195" i="20"/>
  <c r="I195" i="20"/>
  <c r="H195" i="20"/>
  <c r="G58" i="12" s="1"/>
  <c r="F194" i="20"/>
  <c r="F193" i="20"/>
  <c r="F192" i="20"/>
  <c r="F190" i="20"/>
  <c r="F189" i="20"/>
  <c r="J187" i="20"/>
  <c r="I187" i="20"/>
  <c r="H187" i="20"/>
  <c r="J183" i="20"/>
  <c r="I183" i="20"/>
  <c r="H183" i="20"/>
  <c r="G56" i="12" s="1"/>
  <c r="F182" i="20"/>
  <c r="F181" i="20"/>
  <c r="J178" i="20"/>
  <c r="I178" i="20"/>
  <c r="H178" i="20"/>
  <c r="J174" i="20"/>
  <c r="I174" i="20"/>
  <c r="H174" i="20"/>
  <c r="G55" i="12" s="1"/>
  <c r="G173" i="20"/>
  <c r="G172" i="20"/>
  <c r="G171" i="20"/>
  <c r="G170" i="20"/>
  <c r="G169" i="20"/>
  <c r="G168" i="20"/>
  <c r="G167" i="20"/>
  <c r="G166" i="20"/>
  <c r="G165" i="20"/>
  <c r="G164" i="20"/>
  <c r="J162" i="20"/>
  <c r="I162" i="20"/>
  <c r="H162" i="20"/>
  <c r="J156" i="20"/>
  <c r="I156" i="20"/>
  <c r="H156" i="20"/>
  <c r="G53" i="12" s="1"/>
  <c r="G155" i="20"/>
  <c r="G154" i="20"/>
  <c r="G153" i="20"/>
  <c r="G152" i="20"/>
  <c r="J151" i="20"/>
  <c r="I151" i="20"/>
  <c r="H151" i="20"/>
  <c r="G52" i="12" s="1"/>
  <c r="G150" i="20"/>
  <c r="G149" i="20"/>
  <c r="G148" i="20"/>
  <c r="G147" i="20"/>
  <c r="J146" i="20"/>
  <c r="I146" i="20"/>
  <c r="H146" i="20"/>
  <c r="J142" i="20"/>
  <c r="I142" i="20"/>
  <c r="F141" i="20"/>
  <c r="H142" i="20"/>
  <c r="G59" i="12" s="1"/>
  <c r="F140" i="20"/>
  <c r="F139" i="20"/>
  <c r="F138" i="20"/>
  <c r="J135" i="20"/>
  <c r="I135" i="20"/>
  <c r="H135" i="20"/>
  <c r="J129" i="20"/>
  <c r="I129" i="20"/>
  <c r="H129" i="20"/>
  <c r="G50" i="12" s="1"/>
  <c r="G128" i="20"/>
  <c r="G127" i="20"/>
  <c r="G126" i="20"/>
  <c r="G125" i="20"/>
  <c r="G124" i="20"/>
  <c r="J123" i="20"/>
  <c r="I123" i="20"/>
  <c r="H123" i="20"/>
  <c r="G49" i="12" s="1"/>
  <c r="G122" i="20"/>
  <c r="G121" i="20"/>
  <c r="G120" i="20"/>
  <c r="G119" i="20"/>
  <c r="G118" i="20"/>
  <c r="J116" i="20"/>
  <c r="I116" i="20"/>
  <c r="H116" i="20"/>
  <c r="J112" i="20"/>
  <c r="I112" i="20"/>
  <c r="H112" i="20"/>
  <c r="G46" i="12" s="1"/>
  <c r="J109" i="20"/>
  <c r="I109" i="20"/>
  <c r="H109" i="20"/>
  <c r="J105" i="20"/>
  <c r="I105" i="20"/>
  <c r="H105" i="20"/>
  <c r="G45" i="12" s="1"/>
  <c r="J101" i="20"/>
  <c r="I101" i="20"/>
  <c r="H101" i="20"/>
  <c r="J97" i="20"/>
  <c r="I97" i="20"/>
  <c r="H97" i="20"/>
  <c r="G44" i="12" s="1"/>
  <c r="J94" i="20"/>
  <c r="I94" i="20"/>
  <c r="H94" i="20"/>
  <c r="J90" i="20"/>
  <c r="I90" i="20"/>
  <c r="H90" i="20"/>
  <c r="J88" i="20"/>
  <c r="I88" i="20"/>
  <c r="H88" i="20"/>
  <c r="J84" i="20"/>
  <c r="I84" i="20"/>
  <c r="H84" i="20"/>
  <c r="J82" i="20"/>
  <c r="I82" i="20"/>
  <c r="H82" i="20"/>
  <c r="J76" i="20"/>
  <c r="I76" i="20"/>
  <c r="H76" i="20"/>
  <c r="F73" i="20"/>
  <c r="J72" i="20"/>
  <c r="I72" i="20"/>
  <c r="H72" i="20"/>
  <c r="G39" i="12" s="1"/>
  <c r="F69" i="20"/>
  <c r="J67" i="20"/>
  <c r="I67" i="20"/>
  <c r="H67" i="20"/>
  <c r="J63" i="20"/>
  <c r="I63" i="20"/>
  <c r="H63" i="20"/>
  <c r="J59" i="20"/>
  <c r="I59" i="20"/>
  <c r="H59" i="20"/>
  <c r="J57" i="20"/>
  <c r="I57" i="20"/>
  <c r="H57" i="20"/>
  <c r="J52" i="20"/>
  <c r="I52" i="20"/>
  <c r="H52" i="20"/>
  <c r="G38" i="12" s="1"/>
  <c r="J49" i="20"/>
  <c r="I49" i="20"/>
  <c r="H49" i="20"/>
  <c r="G37" i="12" s="1"/>
  <c r="K47" i="20"/>
  <c r="J45" i="20"/>
  <c r="I45" i="20"/>
  <c r="H45" i="20"/>
  <c r="J41" i="20"/>
  <c r="I41" i="20"/>
  <c r="H41" i="20"/>
  <c r="G35" i="12" s="1"/>
  <c r="J37" i="20"/>
  <c r="I37" i="20"/>
  <c r="H37" i="20"/>
  <c r="J32" i="20"/>
  <c r="I32" i="20"/>
  <c r="H32" i="20"/>
  <c r="G33" i="12" s="1"/>
  <c r="J29" i="20"/>
  <c r="I29" i="20"/>
  <c r="H29" i="20"/>
  <c r="M24" i="20"/>
  <c r="L24" i="20"/>
  <c r="K24" i="20"/>
  <c r="M23" i="20"/>
  <c r="L23" i="20"/>
  <c r="K23" i="20"/>
  <c r="J23" i="20"/>
  <c r="I23" i="20"/>
  <c r="I25" i="20" s="1"/>
  <c r="J22" i="20"/>
  <c r="I22" i="20"/>
  <c r="H22" i="20"/>
  <c r="J17" i="20"/>
  <c r="I17" i="20"/>
  <c r="H17" i="20"/>
  <c r="K16" i="20"/>
  <c r="G40" i="12" l="1"/>
  <c r="H77" i="20"/>
  <c r="I266" i="20"/>
  <c r="I77" i="20"/>
  <c r="I78" i="20" s="1"/>
  <c r="H25" i="20"/>
  <c r="K22" i="20"/>
  <c r="I291" i="20"/>
  <c r="J291" i="20"/>
  <c r="J157" i="20"/>
  <c r="H53" i="20"/>
  <c r="I130" i="20"/>
  <c r="G34" i="12"/>
  <c r="H130" i="20"/>
  <c r="J130" i="20"/>
  <c r="H291" i="20"/>
  <c r="H370" i="20"/>
  <c r="G63" i="12" s="1"/>
  <c r="J77" i="20"/>
  <c r="J78" i="20" s="1"/>
  <c r="I370" i="20"/>
  <c r="H339" i="20"/>
  <c r="H487" i="20" s="1"/>
  <c r="H483" i="20"/>
  <c r="I53" i="20"/>
  <c r="H157" i="20"/>
  <c r="J339" i="20"/>
  <c r="J487" i="20" s="1"/>
  <c r="J482" i="20"/>
  <c r="G48" i="12"/>
  <c r="J53" i="20"/>
  <c r="I157" i="20"/>
  <c r="H266" i="20"/>
  <c r="I339" i="20"/>
  <c r="I487" i="20" s="1"/>
  <c r="I483" i="20"/>
  <c r="G31" i="12"/>
  <c r="H78" i="20"/>
  <c r="J266" i="20"/>
  <c r="J370" i="20"/>
  <c r="I482" i="20"/>
  <c r="J483" i="20"/>
  <c r="J25" i="20"/>
  <c r="H482" i="20"/>
  <c r="I371" i="20" l="1"/>
  <c r="I484" i="20" s="1"/>
  <c r="I485" i="20" s="1"/>
  <c r="I486" i="20"/>
  <c r="J486" i="20"/>
  <c r="H371" i="20"/>
  <c r="H484" i="20" s="1"/>
  <c r="H486" i="20"/>
  <c r="G64" i="12"/>
  <c r="G60" i="12"/>
  <c r="J371" i="20"/>
  <c r="J484" i="20" s="1"/>
  <c r="J485" i="20" s="1"/>
  <c r="H485" i="20" l="1"/>
  <c r="I96" i="6"/>
  <c r="K111" i="9" l="1"/>
  <c r="D91" i="16"/>
  <c r="F68" i="16" s="1"/>
  <c r="H222" i="19"/>
  <c r="G361" i="19"/>
  <c r="F62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232" i="7"/>
  <c r="O233" i="7"/>
  <c r="O234" i="7"/>
  <c r="O235" i="7"/>
  <c r="O236" i="7"/>
  <c r="O237" i="7"/>
  <c r="O238" i="7"/>
  <c r="O239" i="7"/>
  <c r="O240" i="7"/>
  <c r="O241" i="7"/>
  <c r="O242" i="7"/>
  <c r="O243" i="7"/>
  <c r="O244" i="7"/>
  <c r="O245" i="7"/>
  <c r="O246" i="7"/>
  <c r="O247" i="7"/>
  <c r="O248" i="7"/>
  <c r="O249" i="7"/>
  <c r="O250" i="7"/>
  <c r="O251" i="7"/>
  <c r="O252" i="7"/>
  <c r="O253" i="7"/>
  <c r="O254" i="7"/>
  <c r="O255" i="7"/>
  <c r="O256" i="7"/>
  <c r="O257" i="7"/>
  <c r="O258" i="7"/>
  <c r="O259" i="7"/>
  <c r="O260" i="7"/>
  <c r="O261" i="7"/>
  <c r="O262" i="7"/>
  <c r="O263" i="7"/>
  <c r="O264" i="7"/>
  <c r="O265" i="7"/>
  <c r="O266" i="7"/>
  <c r="O267" i="7"/>
  <c r="O268" i="7"/>
  <c r="O269" i="7"/>
  <c r="O270" i="7"/>
  <c r="O271" i="7"/>
  <c r="O272" i="7"/>
  <c r="O273" i="7"/>
  <c r="O274" i="7"/>
  <c r="O275" i="7"/>
  <c r="O276" i="7"/>
  <c r="O277" i="7"/>
  <c r="O278" i="7"/>
  <c r="O279" i="7"/>
  <c r="O280" i="7"/>
  <c r="O281" i="7"/>
  <c r="O282" i="7"/>
  <c r="O283" i="7"/>
  <c r="O284" i="7"/>
  <c r="O285" i="7"/>
  <c r="O286" i="7"/>
  <c r="O287" i="7"/>
  <c r="O288" i="7"/>
  <c r="O289" i="7"/>
  <c r="O290" i="7"/>
  <c r="O291" i="7"/>
  <c r="O292" i="7"/>
  <c r="O293" i="7"/>
  <c r="O294" i="7"/>
  <c r="O295" i="7"/>
  <c r="O296" i="7"/>
  <c r="O297" i="7"/>
  <c r="O298" i="7"/>
  <c r="O299" i="7"/>
  <c r="O300" i="7"/>
  <c r="O301" i="7"/>
  <c r="O302" i="7"/>
  <c r="O303" i="7"/>
  <c r="O304" i="7"/>
  <c r="O305" i="7"/>
  <c r="O306" i="7"/>
  <c r="O307" i="7"/>
  <c r="O308" i="7"/>
  <c r="O309" i="7"/>
  <c r="O310" i="7"/>
  <c r="O311" i="7"/>
  <c r="O312" i="7"/>
  <c r="O218" i="7"/>
  <c r="K23" i="19"/>
  <c r="G377" i="7" l="1"/>
  <c r="G321" i="7" l="1"/>
  <c r="G390" i="7" l="1"/>
  <c r="J139" i="5" l="1"/>
  <c r="J145" i="5" s="1"/>
  <c r="I139" i="5"/>
  <c r="I145" i="5" s="1"/>
  <c r="G209" i="7"/>
  <c r="G210" i="7"/>
  <c r="L59" i="9"/>
  <c r="M59" i="9"/>
  <c r="L74" i="9"/>
  <c r="M74" i="9"/>
  <c r="K30" i="12"/>
  <c r="J30" i="12"/>
  <c r="J24" i="12"/>
  <c r="M450" i="19"/>
  <c r="J450" i="19"/>
  <c r="I450" i="19"/>
  <c r="H450" i="19"/>
  <c r="K65" i="12" s="1"/>
  <c r="M449" i="19"/>
  <c r="N451" i="19" s="1"/>
  <c r="J446" i="19"/>
  <c r="I446" i="19"/>
  <c r="H446" i="19"/>
  <c r="G445" i="19"/>
  <c r="G444" i="19"/>
  <c r="G443" i="19"/>
  <c r="G442" i="19"/>
  <c r="G441" i="19"/>
  <c r="G440" i="19"/>
  <c r="G439" i="19"/>
  <c r="G438" i="19"/>
  <c r="I437" i="19"/>
  <c r="H437" i="19"/>
  <c r="G436" i="19"/>
  <c r="G435" i="19"/>
  <c r="G434" i="19"/>
  <c r="G433" i="19"/>
  <c r="G432" i="19"/>
  <c r="G431" i="19"/>
  <c r="G430" i="19"/>
  <c r="G429" i="19"/>
  <c r="G428" i="19"/>
  <c r="G427" i="19"/>
  <c r="J424" i="19"/>
  <c r="I424" i="19"/>
  <c r="H424" i="19"/>
  <c r="G423" i="19"/>
  <c r="G422" i="19"/>
  <c r="G421" i="19"/>
  <c r="G420" i="19"/>
  <c r="G419" i="19"/>
  <c r="G418" i="19"/>
  <c r="G417" i="19"/>
  <c r="G416" i="19"/>
  <c r="G415" i="19"/>
  <c r="G414" i="19"/>
  <c r="G413" i="19"/>
  <c r="G412" i="19"/>
  <c r="G411" i="19"/>
  <c r="G410" i="19"/>
  <c r="G409" i="19"/>
  <c r="G408" i="19"/>
  <c r="G407" i="19"/>
  <c r="G406" i="19"/>
  <c r="G405" i="19"/>
  <c r="J403" i="19"/>
  <c r="I403" i="19"/>
  <c r="H403" i="19"/>
  <c r="G402" i="19"/>
  <c r="G401" i="19"/>
  <c r="G400" i="19"/>
  <c r="G399" i="19"/>
  <c r="G398" i="19"/>
  <c r="G397" i="19"/>
  <c r="J395" i="19"/>
  <c r="I395" i="19"/>
  <c r="H395" i="19"/>
  <c r="G394" i="19"/>
  <c r="G393" i="19"/>
  <c r="G392" i="19"/>
  <c r="G391" i="19"/>
  <c r="G390" i="19"/>
  <c r="J388" i="19"/>
  <c r="I388" i="19"/>
  <c r="H388" i="19"/>
  <c r="G387" i="19"/>
  <c r="G386" i="19"/>
  <c r="G385" i="19"/>
  <c r="G384" i="19"/>
  <c r="G383" i="19"/>
  <c r="G382" i="19"/>
  <c r="G381" i="19"/>
  <c r="G380" i="19"/>
  <c r="G379" i="19"/>
  <c r="G378" i="19"/>
  <c r="G377" i="19"/>
  <c r="G376" i="19"/>
  <c r="G375" i="19"/>
  <c r="G374" i="19"/>
  <c r="G373" i="19"/>
  <c r="J371" i="19"/>
  <c r="I371" i="19"/>
  <c r="H371" i="19"/>
  <c r="G370" i="19"/>
  <c r="G369" i="19"/>
  <c r="G368" i="19"/>
  <c r="G367" i="19"/>
  <c r="G366" i="19"/>
  <c r="G365" i="19"/>
  <c r="G364" i="19"/>
  <c r="G363" i="19"/>
  <c r="G362" i="19"/>
  <c r="G360" i="19"/>
  <c r="G359" i="19"/>
  <c r="G358" i="19"/>
  <c r="G357" i="19"/>
  <c r="G356" i="19"/>
  <c r="G355" i="19"/>
  <c r="G354" i="19"/>
  <c r="G346" i="19"/>
  <c r="G345" i="19"/>
  <c r="G344" i="19"/>
  <c r="G343" i="19"/>
  <c r="G342" i="19"/>
  <c r="G341" i="19"/>
  <c r="G340" i="19"/>
  <c r="G339" i="19"/>
  <c r="G338" i="19"/>
  <c r="G337" i="19"/>
  <c r="G336" i="19"/>
  <c r="G335" i="19"/>
  <c r="G334" i="19"/>
  <c r="G332" i="19"/>
  <c r="G331" i="19"/>
  <c r="G330" i="19"/>
  <c r="G329" i="19"/>
  <c r="G328" i="19"/>
  <c r="G327" i="19"/>
  <c r="G326" i="19"/>
  <c r="G325" i="19"/>
  <c r="G324" i="19"/>
  <c r="G323" i="19"/>
  <c r="G322" i="19"/>
  <c r="G321" i="19"/>
  <c r="G320" i="19"/>
  <c r="G319" i="19"/>
  <c r="G318" i="19"/>
  <c r="G317" i="19"/>
  <c r="G316" i="19"/>
  <c r="G315" i="19"/>
  <c r="G314" i="19"/>
  <c r="G313" i="19"/>
  <c r="J312" i="19"/>
  <c r="I312" i="19"/>
  <c r="H312" i="19"/>
  <c r="G311" i="19"/>
  <c r="G310" i="19"/>
  <c r="G309" i="19"/>
  <c r="G308" i="19"/>
  <c r="G307" i="19"/>
  <c r="J306" i="19"/>
  <c r="I306" i="19"/>
  <c r="H306" i="19"/>
  <c r="G305" i="19"/>
  <c r="G304" i="19"/>
  <c r="G303" i="19"/>
  <c r="G302" i="19"/>
  <c r="J301" i="19"/>
  <c r="I301" i="19"/>
  <c r="H301" i="19"/>
  <c r="G300" i="19"/>
  <c r="J294" i="19"/>
  <c r="I294" i="19"/>
  <c r="H294" i="19"/>
  <c r="K62" i="12" s="1"/>
  <c r="G293" i="19"/>
  <c r="G292" i="19"/>
  <c r="G291" i="19"/>
  <c r="G290" i="19"/>
  <c r="G289" i="19"/>
  <c r="G288" i="19"/>
  <c r="J281" i="19"/>
  <c r="I281" i="19"/>
  <c r="H281" i="19"/>
  <c r="K61" i="12" s="1"/>
  <c r="G280" i="19"/>
  <c r="G279" i="19"/>
  <c r="G278" i="19"/>
  <c r="G277" i="19"/>
  <c r="G276" i="19"/>
  <c r="G275" i="19"/>
  <c r="G274" i="19"/>
  <c r="G273" i="19"/>
  <c r="G272" i="19"/>
  <c r="G271" i="19"/>
  <c r="G270" i="19"/>
  <c r="G269" i="19"/>
  <c r="G268" i="19"/>
  <c r="G267" i="19"/>
  <c r="G266" i="19"/>
  <c r="G265" i="19"/>
  <c r="G264" i="19"/>
  <c r="G263" i="19"/>
  <c r="G262" i="19"/>
  <c r="G261" i="19"/>
  <c r="G260" i="19"/>
  <c r="G259" i="19"/>
  <c r="G258" i="19"/>
  <c r="G257" i="19"/>
  <c r="G250" i="19"/>
  <c r="G249" i="19"/>
  <c r="G248" i="19"/>
  <c r="G247" i="19"/>
  <c r="G246" i="19"/>
  <c r="G245" i="19"/>
  <c r="J244" i="19"/>
  <c r="I244" i="19"/>
  <c r="H244" i="19"/>
  <c r="G243" i="19"/>
  <c r="G242" i="19"/>
  <c r="G241" i="19"/>
  <c r="G240" i="19"/>
  <c r="G239" i="19"/>
  <c r="G238" i="19"/>
  <c r="J237" i="19"/>
  <c r="I237" i="19"/>
  <c r="H237" i="19"/>
  <c r="G236" i="19"/>
  <c r="G235" i="19"/>
  <c r="G234" i="19"/>
  <c r="G233" i="19"/>
  <c r="G232" i="19"/>
  <c r="G231" i="19"/>
  <c r="J230" i="19"/>
  <c r="I230" i="19"/>
  <c r="H230" i="19"/>
  <c r="G229" i="19"/>
  <c r="G228" i="19"/>
  <c r="G227" i="19"/>
  <c r="G226" i="19"/>
  <c r="G225" i="19"/>
  <c r="G224" i="19"/>
  <c r="J222" i="19"/>
  <c r="I222" i="19"/>
  <c r="G221" i="19"/>
  <c r="G220" i="19"/>
  <c r="G219" i="19"/>
  <c r="G218" i="19"/>
  <c r="G217" i="19"/>
  <c r="G216" i="19"/>
  <c r="G215" i="19"/>
  <c r="G214" i="19"/>
  <c r="G213" i="19"/>
  <c r="G212" i="19"/>
  <c r="G211" i="19"/>
  <c r="G210" i="19"/>
  <c r="G209" i="19"/>
  <c r="G208" i="19"/>
  <c r="G207" i="19"/>
  <c r="G206" i="19"/>
  <c r="G205" i="19"/>
  <c r="G204" i="19"/>
  <c r="G203" i="19"/>
  <c r="G202" i="19"/>
  <c r="J201" i="19"/>
  <c r="I201" i="19"/>
  <c r="H201" i="19"/>
  <c r="J195" i="19"/>
  <c r="I195" i="19"/>
  <c r="H195" i="19"/>
  <c r="J187" i="19"/>
  <c r="I187" i="19"/>
  <c r="H187" i="19"/>
  <c r="K58" i="12" s="1"/>
  <c r="F186" i="19"/>
  <c r="F185" i="19"/>
  <c r="F184" i="19"/>
  <c r="G183" i="19"/>
  <c r="F183" i="19" s="1"/>
  <c r="G182" i="19"/>
  <c r="F182" i="19" s="1"/>
  <c r="J176" i="19"/>
  <c r="I176" i="19"/>
  <c r="H176" i="19"/>
  <c r="K56" i="12" s="1"/>
  <c r="F175" i="19"/>
  <c r="F174" i="19"/>
  <c r="J166" i="19"/>
  <c r="I166" i="19"/>
  <c r="H166" i="19"/>
  <c r="G165" i="19"/>
  <c r="G164" i="19"/>
  <c r="G163" i="19"/>
  <c r="G162" i="19"/>
  <c r="G161" i="19"/>
  <c r="G160" i="19"/>
  <c r="G159" i="19"/>
  <c r="G158" i="19"/>
  <c r="G157" i="19"/>
  <c r="G156" i="19"/>
  <c r="J149" i="19"/>
  <c r="I149" i="19"/>
  <c r="H149" i="19"/>
  <c r="F148" i="19"/>
  <c r="F147" i="19"/>
  <c r="G146" i="19"/>
  <c r="F146" i="19" s="1"/>
  <c r="F145" i="19"/>
  <c r="G144" i="19"/>
  <c r="F144" i="19" s="1"/>
  <c r="J136" i="19"/>
  <c r="J137" i="19" s="1"/>
  <c r="I136" i="19"/>
  <c r="I137" i="19" s="1"/>
  <c r="H136" i="19"/>
  <c r="H137" i="19" s="1"/>
  <c r="G135" i="19"/>
  <c r="G134" i="19"/>
  <c r="G133" i="19"/>
  <c r="G132" i="19"/>
  <c r="J131" i="19"/>
  <c r="I131" i="19"/>
  <c r="H131" i="19"/>
  <c r="K52" i="12" s="1"/>
  <c r="G130" i="19"/>
  <c r="G129" i="19"/>
  <c r="G128" i="19"/>
  <c r="G127" i="19"/>
  <c r="J121" i="19"/>
  <c r="I121" i="19"/>
  <c r="H121" i="19"/>
  <c r="K50" i="12" s="1"/>
  <c r="G120" i="19"/>
  <c r="G119" i="19"/>
  <c r="G118" i="19"/>
  <c r="G117" i="19"/>
  <c r="G116" i="19"/>
  <c r="J115" i="19"/>
  <c r="I115" i="19"/>
  <c r="H115" i="19"/>
  <c r="G114" i="19"/>
  <c r="G113" i="19"/>
  <c r="G112" i="19"/>
  <c r="G111" i="19"/>
  <c r="G110" i="19"/>
  <c r="J104" i="19"/>
  <c r="I104" i="19"/>
  <c r="H104" i="19"/>
  <c r="J97" i="19"/>
  <c r="I97" i="19"/>
  <c r="H97" i="19"/>
  <c r="K46" i="12" s="1"/>
  <c r="J89" i="19"/>
  <c r="I89" i="19"/>
  <c r="H89" i="19"/>
  <c r="K44" i="12" s="1"/>
  <c r="K40" i="12" s="1"/>
  <c r="G87" i="19"/>
  <c r="J82" i="19"/>
  <c r="I82" i="19"/>
  <c r="H82" i="19"/>
  <c r="J76" i="19"/>
  <c r="I76" i="19"/>
  <c r="H76" i="19"/>
  <c r="J69" i="19"/>
  <c r="I69" i="19"/>
  <c r="H69" i="19"/>
  <c r="J65" i="19"/>
  <c r="I65" i="19"/>
  <c r="H65" i="19"/>
  <c r="J57" i="19"/>
  <c r="I57" i="19"/>
  <c r="H57" i="19"/>
  <c r="J50" i="19"/>
  <c r="I50" i="19"/>
  <c r="H50" i="19"/>
  <c r="K38" i="12" s="1"/>
  <c r="J47" i="19"/>
  <c r="I47" i="19"/>
  <c r="H47" i="19"/>
  <c r="K37" i="12" s="1"/>
  <c r="J43" i="19"/>
  <c r="I43" i="19"/>
  <c r="H43" i="19"/>
  <c r="J39" i="19"/>
  <c r="I39" i="19"/>
  <c r="H39" i="19"/>
  <c r="J35" i="19"/>
  <c r="I35" i="19"/>
  <c r="H35" i="19"/>
  <c r="K35" i="12" s="1"/>
  <c r="J30" i="19"/>
  <c r="I30" i="19"/>
  <c r="H30" i="19"/>
  <c r="J23" i="19"/>
  <c r="I23" i="19"/>
  <c r="H23" i="19"/>
  <c r="J16" i="19"/>
  <c r="I16" i="19"/>
  <c r="H16" i="19"/>
  <c r="J14" i="19"/>
  <c r="J191" i="19" s="1"/>
  <c r="I14" i="19"/>
  <c r="I86" i="19" s="1"/>
  <c r="H14" i="19"/>
  <c r="H199" i="19" s="1"/>
  <c r="B7" i="19"/>
  <c r="D4" i="19"/>
  <c r="B2" i="18"/>
  <c r="F61" i="18"/>
  <c r="G61" i="18"/>
  <c r="E61" i="18"/>
  <c r="K59" i="12" l="1"/>
  <c r="K57" i="12" s="1"/>
  <c r="K55" i="12"/>
  <c r="K31" i="12"/>
  <c r="K29" i="12" s="1"/>
  <c r="H51" i="19"/>
  <c r="H122" i="19"/>
  <c r="J122" i="19"/>
  <c r="I122" i="19"/>
  <c r="J251" i="19"/>
  <c r="I51" i="19"/>
  <c r="H70" i="19"/>
  <c r="K39" i="12" s="1"/>
  <c r="K33" i="12"/>
  <c r="K34" i="12"/>
  <c r="J51" i="19"/>
  <c r="I70" i="19"/>
  <c r="H251" i="19"/>
  <c r="K60" i="12" s="1"/>
  <c r="K53" i="12"/>
  <c r="K49" i="12"/>
  <c r="J70" i="19"/>
  <c r="J108" i="19"/>
  <c r="J154" i="19"/>
  <c r="J351" i="19"/>
  <c r="J101" i="19"/>
  <c r="H108" i="19"/>
  <c r="H154" i="19"/>
  <c r="J170" i="19"/>
  <c r="J285" i="19"/>
  <c r="H351" i="19"/>
  <c r="J93" i="19"/>
  <c r="H101" i="19"/>
  <c r="J126" i="19"/>
  <c r="J142" i="19"/>
  <c r="H170" i="19"/>
  <c r="J180" i="19"/>
  <c r="J255" i="19"/>
  <c r="H285" i="19"/>
  <c r="J298" i="19"/>
  <c r="H93" i="19"/>
  <c r="H126" i="19"/>
  <c r="H142" i="19"/>
  <c r="H180" i="19"/>
  <c r="H255" i="19"/>
  <c r="H298" i="19"/>
  <c r="H452" i="19"/>
  <c r="H347" i="19"/>
  <c r="K63" i="12" s="1"/>
  <c r="I347" i="19"/>
  <c r="I251" i="19"/>
  <c r="J347" i="19"/>
  <c r="I452" i="19"/>
  <c r="I61" i="19"/>
  <c r="I74" i="19"/>
  <c r="I191" i="19"/>
  <c r="J21" i="19"/>
  <c r="J27" i="19"/>
  <c r="J55" i="19"/>
  <c r="H61" i="19"/>
  <c r="H74" i="19"/>
  <c r="J80" i="19"/>
  <c r="H86" i="19"/>
  <c r="I93" i="19"/>
  <c r="I108" i="19"/>
  <c r="I154" i="19"/>
  <c r="I170" i="19"/>
  <c r="I180" i="19"/>
  <c r="H191" i="19"/>
  <c r="J199" i="19"/>
  <c r="I255" i="19"/>
  <c r="I351" i="19"/>
  <c r="I21" i="19"/>
  <c r="I27" i="19"/>
  <c r="I80" i="19"/>
  <c r="I55" i="19"/>
  <c r="I199" i="19"/>
  <c r="H21" i="19"/>
  <c r="H27" i="19"/>
  <c r="H55" i="19"/>
  <c r="J61" i="19"/>
  <c r="J74" i="19"/>
  <c r="H80" i="19"/>
  <c r="J86" i="19"/>
  <c r="I101" i="19"/>
  <c r="I126" i="19"/>
  <c r="I142" i="19"/>
  <c r="I285" i="19"/>
  <c r="I298" i="19"/>
  <c r="E16" i="18"/>
  <c r="E12" i="18"/>
  <c r="B3" i="12"/>
  <c r="G275" i="8"/>
  <c r="G276" i="8"/>
  <c r="G277" i="8"/>
  <c r="G272" i="8"/>
  <c r="G273" i="8"/>
  <c r="G274" i="8"/>
  <c r="G278" i="8"/>
  <c r="G270" i="8"/>
  <c r="G271" i="8"/>
  <c r="I453" i="19" l="1"/>
  <c r="I454" i="19" s="1"/>
  <c r="H453" i="19"/>
  <c r="K64" i="12"/>
  <c r="C17" i="18"/>
  <c r="C24" i="18" s="1"/>
  <c r="D17" i="18"/>
  <c r="D24" i="18" s="1"/>
  <c r="J24" i="18"/>
  <c r="K24" i="18"/>
  <c r="C45" i="18"/>
  <c r="D45" i="18"/>
  <c r="C63" i="18"/>
  <c r="D63" i="18"/>
  <c r="L40" i="9" l="1"/>
  <c r="I102" i="6"/>
  <c r="H454" i="19"/>
  <c r="G208" i="8"/>
  <c r="G215" i="5"/>
  <c r="G205" i="8"/>
  <c r="G206" i="8"/>
  <c r="G207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04" i="8"/>
  <c r="G212" i="5"/>
  <c r="G213" i="5"/>
  <c r="G214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K88" i="9"/>
  <c r="K25" i="12" l="1"/>
  <c r="J25" i="12" s="1"/>
  <c r="H102" i="6" s="1"/>
  <c r="J437" i="19"/>
  <c r="J452" i="19" s="1"/>
  <c r="J453" i="19" s="1"/>
  <c r="J454" i="19" s="1"/>
  <c r="K455" i="19"/>
  <c r="H257" i="5"/>
  <c r="G268" i="8"/>
  <c r="M40" i="9" l="1"/>
  <c r="J102" i="6"/>
  <c r="I209" i="5"/>
  <c r="J209" i="5"/>
  <c r="H209" i="5"/>
  <c r="G211" i="5"/>
  <c r="G210" i="5"/>
  <c r="G184" i="8"/>
  <c r="F184" i="8" s="1"/>
  <c r="G183" i="8"/>
  <c r="F183" i="8" s="1"/>
  <c r="F3" i="8"/>
  <c r="H168" i="8"/>
  <c r="H202" i="8"/>
  <c r="I202" i="8"/>
  <c r="J202" i="8"/>
  <c r="E53" i="18" l="1"/>
  <c r="J55" i="12"/>
  <c r="J469" i="5" l="1"/>
  <c r="I469" i="5"/>
  <c r="H469" i="5"/>
  <c r="K54" i="12" l="1"/>
  <c r="I29" i="12"/>
  <c r="G57" i="12"/>
  <c r="I57" i="12"/>
  <c r="I54" i="12" s="1"/>
  <c r="G203" i="8"/>
  <c r="G212" i="7"/>
  <c r="H250" i="5"/>
  <c r="H240" i="5"/>
  <c r="H230" i="5"/>
  <c r="F137" i="5"/>
  <c r="H5" i="6"/>
  <c r="K16" i="5"/>
  <c r="I76" i="5"/>
  <c r="J76" i="5"/>
  <c r="I72" i="5"/>
  <c r="J72" i="5"/>
  <c r="H76" i="5"/>
  <c r="H72" i="5"/>
  <c r="F73" i="5"/>
  <c r="H266" i="5" l="1"/>
  <c r="E15" i="18" s="1"/>
  <c r="J77" i="5"/>
  <c r="I77" i="5"/>
  <c r="H77" i="5"/>
  <c r="H284" i="5"/>
  <c r="E21" i="18" s="1"/>
  <c r="H6" i="12"/>
  <c r="F6" i="12"/>
  <c r="L217" i="9"/>
  <c r="C3" i="16" l="1"/>
  <c r="D57" i="16" l="1"/>
  <c r="F145" i="8" l="1"/>
  <c r="F144" i="8"/>
  <c r="I135" i="5"/>
  <c r="J135" i="5"/>
  <c r="H135" i="5"/>
  <c r="F144" i="5"/>
  <c r="F143" i="16"/>
  <c r="F117" i="16"/>
  <c r="F90" i="16"/>
  <c r="F56" i="16"/>
  <c r="F8" i="16"/>
  <c r="D144" i="16"/>
  <c r="D118" i="16"/>
  <c r="D27" i="16"/>
  <c r="D58" i="16" s="1"/>
  <c r="F29" i="16"/>
  <c r="G173" i="9"/>
  <c r="J96" i="6"/>
  <c r="F186" i="8"/>
  <c r="F193" i="5"/>
  <c r="L166" i="9"/>
  <c r="M166" i="9"/>
  <c r="L70" i="9" l="1"/>
  <c r="M70" i="9"/>
  <c r="K70" i="9"/>
  <c r="H70" i="6"/>
  <c r="H8" i="6"/>
  <c r="I70" i="6"/>
  <c r="J70" i="6"/>
  <c r="H73" i="6"/>
  <c r="H15" i="6"/>
  <c r="J59" i="12"/>
  <c r="I15" i="6"/>
  <c r="I73" i="6"/>
  <c r="J15" i="6"/>
  <c r="J73" i="6"/>
  <c r="F59" i="12"/>
  <c r="E59" i="12" s="1"/>
  <c r="D145" i="16"/>
  <c r="I8" i="6"/>
  <c r="J8" i="6"/>
  <c r="P65" i="9"/>
  <c r="G389" i="7"/>
  <c r="I74" i="6" l="1"/>
  <c r="L74" i="6" s="1"/>
  <c r="D59" i="12"/>
  <c r="P70" i="9" s="1"/>
  <c r="H74" i="6"/>
  <c r="K74" i="6" s="1"/>
  <c r="J74" i="6"/>
  <c r="M74" i="6" s="1"/>
  <c r="K8" i="6"/>
  <c r="I21" i="6"/>
  <c r="K15" i="6"/>
  <c r="J21" i="6"/>
  <c r="H21" i="6"/>
  <c r="F69" i="5"/>
  <c r="R70" i="9" l="1"/>
  <c r="M21" i="6"/>
  <c r="L59" i="12"/>
  <c r="Q70" i="9"/>
  <c r="L21" i="6"/>
  <c r="K21" i="6"/>
  <c r="K166" i="9"/>
  <c r="J69" i="8"/>
  <c r="I69" i="8"/>
  <c r="H69" i="8"/>
  <c r="J65" i="8"/>
  <c r="I65" i="8"/>
  <c r="H65" i="8"/>
  <c r="J386" i="14"/>
  <c r="I386" i="14"/>
  <c r="H386" i="14"/>
  <c r="G384" i="14"/>
  <c r="G382" i="14"/>
  <c r="G381" i="14"/>
  <c r="G379" i="14"/>
  <c r="J378" i="14"/>
  <c r="I378" i="14"/>
  <c r="H378" i="14"/>
  <c r="G377" i="14"/>
  <c r="G376" i="14"/>
  <c r="G375" i="14"/>
  <c r="G374" i="14"/>
  <c r="G373" i="14"/>
  <c r="G372" i="14"/>
  <c r="J370" i="14"/>
  <c r="I370" i="14"/>
  <c r="H370" i="14"/>
  <c r="G369" i="14"/>
  <c r="G368" i="14"/>
  <c r="G367" i="14"/>
  <c r="G366" i="14"/>
  <c r="G365" i="14"/>
  <c r="G364" i="14"/>
  <c r="G363" i="14"/>
  <c r="G362" i="14"/>
  <c r="G361" i="14"/>
  <c r="G360" i="14"/>
  <c r="G359" i="14"/>
  <c r="G358" i="14"/>
  <c r="G357" i="14"/>
  <c r="G356" i="14"/>
  <c r="G355" i="14"/>
  <c r="G354" i="14"/>
  <c r="J352" i="14"/>
  <c r="I352" i="14"/>
  <c r="H352" i="14"/>
  <c r="G351" i="14"/>
  <c r="G350" i="14"/>
  <c r="G349" i="14"/>
  <c r="G348" i="14"/>
  <c r="G347" i="14"/>
  <c r="G346" i="14"/>
  <c r="J344" i="14"/>
  <c r="I344" i="14"/>
  <c r="H344" i="14"/>
  <c r="G343" i="14"/>
  <c r="G342" i="14"/>
  <c r="G341" i="14"/>
  <c r="J339" i="14"/>
  <c r="I339" i="14"/>
  <c r="H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J322" i="14"/>
  <c r="I322" i="14"/>
  <c r="H322" i="14"/>
  <c r="G321" i="14"/>
  <c r="G320" i="14"/>
  <c r="G319" i="14"/>
  <c r="G318" i="14"/>
  <c r="G317" i="14"/>
  <c r="G316" i="14"/>
  <c r="G315" i="14"/>
  <c r="G314" i="14"/>
  <c r="G313" i="14"/>
  <c r="G312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J287" i="14"/>
  <c r="I287" i="14"/>
  <c r="H287" i="14"/>
  <c r="G286" i="14"/>
  <c r="G285" i="14"/>
  <c r="G284" i="14"/>
  <c r="G283" i="14"/>
  <c r="G282" i="14"/>
  <c r="J281" i="14"/>
  <c r="I281" i="14"/>
  <c r="H281" i="14"/>
  <c r="G280" i="14"/>
  <c r="G279" i="14"/>
  <c r="G278" i="14"/>
  <c r="G277" i="14"/>
  <c r="J276" i="14"/>
  <c r="I276" i="14"/>
  <c r="H276" i="14"/>
  <c r="G273" i="14"/>
  <c r="G272" i="14"/>
  <c r="G271" i="14"/>
  <c r="G270" i="14"/>
  <c r="G269" i="14"/>
  <c r="G268" i="14"/>
  <c r="G267" i="14"/>
  <c r="G266" i="14"/>
  <c r="G265" i="14"/>
  <c r="G264" i="14"/>
  <c r="G263" i="14"/>
  <c r="J262" i="14"/>
  <c r="I262" i="14"/>
  <c r="H262" i="14"/>
  <c r="G261" i="14"/>
  <c r="G260" i="14"/>
  <c r="G259" i="14"/>
  <c r="J258" i="14"/>
  <c r="I258" i="14"/>
  <c r="H258" i="14"/>
  <c r="G257" i="14"/>
  <c r="G256" i="14"/>
  <c r="G255" i="14"/>
  <c r="J254" i="14"/>
  <c r="I254" i="14"/>
  <c r="H254" i="14"/>
  <c r="G253" i="14"/>
  <c r="J247" i="14"/>
  <c r="I247" i="14"/>
  <c r="H247" i="14"/>
  <c r="G246" i="14"/>
  <c r="G245" i="14"/>
  <c r="G244" i="14"/>
  <c r="G243" i="14"/>
  <c r="G242" i="14"/>
  <c r="G241" i="14"/>
  <c r="J234" i="14"/>
  <c r="I234" i="14"/>
  <c r="H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14" i="14"/>
  <c r="G213" i="14"/>
  <c r="G212" i="14"/>
  <c r="G211" i="14"/>
  <c r="G210" i="14"/>
  <c r="G209" i="14"/>
  <c r="G208" i="14"/>
  <c r="G207" i="14"/>
  <c r="G206" i="14"/>
  <c r="J205" i="14"/>
  <c r="I205" i="14"/>
  <c r="H205" i="14"/>
  <c r="G204" i="14"/>
  <c r="G203" i="14"/>
  <c r="G202" i="14"/>
  <c r="G201" i="14"/>
  <c r="J200" i="14"/>
  <c r="I200" i="14"/>
  <c r="H200" i="14"/>
  <c r="G199" i="14"/>
  <c r="G198" i="14"/>
  <c r="G197" i="14"/>
  <c r="G196" i="14"/>
  <c r="G195" i="14"/>
  <c r="G194" i="14"/>
  <c r="J193" i="14"/>
  <c r="I193" i="14"/>
  <c r="H193" i="14"/>
  <c r="G192" i="14"/>
  <c r="G191" i="14"/>
  <c r="G190" i="14"/>
  <c r="J189" i="14"/>
  <c r="I189" i="14"/>
  <c r="H189" i="14"/>
  <c r="G188" i="14"/>
  <c r="G187" i="14"/>
  <c r="G186" i="14"/>
  <c r="G185" i="14"/>
  <c r="G184" i="14"/>
  <c r="G183" i="14"/>
  <c r="G182" i="14"/>
  <c r="G181" i="14"/>
  <c r="G180" i="14"/>
  <c r="G179" i="14"/>
  <c r="G178" i="14"/>
  <c r="J177" i="14"/>
  <c r="I177" i="14"/>
  <c r="H177" i="14"/>
  <c r="J171" i="14"/>
  <c r="I171" i="14"/>
  <c r="H171" i="14"/>
  <c r="F170" i="14"/>
  <c r="F169" i="14"/>
  <c r="J163" i="14"/>
  <c r="I163" i="14"/>
  <c r="H163" i="14"/>
  <c r="F162" i="14"/>
  <c r="F161" i="14"/>
  <c r="F160" i="14"/>
  <c r="F159" i="14"/>
  <c r="J153" i="14"/>
  <c r="I153" i="14"/>
  <c r="H153" i="14"/>
  <c r="F152" i="14"/>
  <c r="F151" i="14"/>
  <c r="J144" i="14"/>
  <c r="I144" i="14"/>
  <c r="H144" i="14"/>
  <c r="G143" i="14"/>
  <c r="G142" i="14"/>
  <c r="G141" i="14"/>
  <c r="G140" i="14"/>
  <c r="G139" i="14"/>
  <c r="G138" i="14"/>
  <c r="G137" i="14"/>
  <c r="G136" i="14"/>
  <c r="G135" i="14"/>
  <c r="G134" i="14"/>
  <c r="J126" i="14"/>
  <c r="I126" i="14"/>
  <c r="H126" i="14"/>
  <c r="G125" i="14"/>
  <c r="G124" i="14"/>
  <c r="G123" i="14"/>
  <c r="G122" i="14"/>
  <c r="J121" i="14"/>
  <c r="I121" i="14"/>
  <c r="H121" i="14"/>
  <c r="G120" i="14"/>
  <c r="G119" i="14"/>
  <c r="G118" i="14"/>
  <c r="G117" i="14"/>
  <c r="J111" i="14"/>
  <c r="I111" i="14"/>
  <c r="H111" i="14"/>
  <c r="G110" i="14"/>
  <c r="G109" i="14"/>
  <c r="G108" i="14"/>
  <c r="G107" i="14"/>
  <c r="G106" i="14"/>
  <c r="G105" i="14"/>
  <c r="G104" i="14"/>
  <c r="J103" i="14"/>
  <c r="I103" i="14"/>
  <c r="H103" i="14"/>
  <c r="G102" i="14"/>
  <c r="G101" i="14"/>
  <c r="G100" i="14"/>
  <c r="G99" i="14"/>
  <c r="G98" i="14"/>
  <c r="G97" i="14"/>
  <c r="J91" i="14"/>
  <c r="I91" i="14"/>
  <c r="H91" i="14"/>
  <c r="J84" i="14"/>
  <c r="I84" i="14"/>
  <c r="H84" i="14"/>
  <c r="J76" i="14"/>
  <c r="I76" i="14"/>
  <c r="H76" i="14"/>
  <c r="G74" i="14"/>
  <c r="J69" i="14"/>
  <c r="I69" i="14"/>
  <c r="H69" i="14"/>
  <c r="J63" i="14"/>
  <c r="I63" i="14"/>
  <c r="H63" i="14"/>
  <c r="J57" i="14"/>
  <c r="I57" i="14"/>
  <c r="H57" i="14"/>
  <c r="J50" i="14"/>
  <c r="I50" i="14"/>
  <c r="H50" i="14"/>
  <c r="J47" i="14"/>
  <c r="I47" i="14"/>
  <c r="H47" i="14"/>
  <c r="J43" i="14"/>
  <c r="I43" i="14"/>
  <c r="H43" i="14"/>
  <c r="J39" i="14"/>
  <c r="I39" i="14"/>
  <c r="H39" i="14"/>
  <c r="J35" i="14"/>
  <c r="I35" i="14"/>
  <c r="H35" i="14"/>
  <c r="J30" i="14"/>
  <c r="I30" i="14"/>
  <c r="H30" i="14"/>
  <c r="J23" i="14"/>
  <c r="I23" i="14"/>
  <c r="H23" i="14"/>
  <c r="M22" i="14"/>
  <c r="L22" i="14"/>
  <c r="K22" i="14"/>
  <c r="J16" i="14"/>
  <c r="I16" i="14"/>
  <c r="H16" i="14"/>
  <c r="J14" i="14"/>
  <c r="J88" i="14" s="1"/>
  <c r="I14" i="14"/>
  <c r="I175" i="14" s="1"/>
  <c r="H14" i="14"/>
  <c r="H251" i="14" s="1"/>
  <c r="C7" i="14"/>
  <c r="D4" i="14"/>
  <c r="F3" i="14"/>
  <c r="L34" i="9"/>
  <c r="I112" i="14" l="1"/>
  <c r="J127" i="14"/>
  <c r="J215" i="14"/>
  <c r="H304" i="14"/>
  <c r="J389" i="14"/>
  <c r="I51" i="14"/>
  <c r="J51" i="14"/>
  <c r="I127" i="14"/>
  <c r="I215" i="14"/>
  <c r="I274" i="14"/>
  <c r="J112" i="14"/>
  <c r="I304" i="14"/>
  <c r="H112" i="14"/>
  <c r="I70" i="8"/>
  <c r="I48" i="6" s="1"/>
  <c r="I88" i="14"/>
  <c r="J148" i="14"/>
  <c r="I116" i="14"/>
  <c r="I21" i="14"/>
  <c r="H51" i="14"/>
  <c r="J61" i="14"/>
  <c r="H67" i="14"/>
  <c r="H73" i="14"/>
  <c r="H88" i="14"/>
  <c r="I148" i="14"/>
  <c r="H215" i="14"/>
  <c r="J274" i="14"/>
  <c r="H274" i="14"/>
  <c r="J309" i="14"/>
  <c r="I389" i="14"/>
  <c r="H55" i="14"/>
  <c r="H61" i="14"/>
  <c r="J116" i="14"/>
  <c r="H127" i="14"/>
  <c r="I132" i="14"/>
  <c r="H167" i="14"/>
  <c r="J304" i="14"/>
  <c r="H21" i="14"/>
  <c r="H27" i="14"/>
  <c r="I61" i="14"/>
  <c r="I309" i="14"/>
  <c r="H389" i="14"/>
  <c r="J157" i="14"/>
  <c r="J219" i="14"/>
  <c r="J73" i="14"/>
  <c r="I157" i="14"/>
  <c r="I219" i="14"/>
  <c r="I73" i="14"/>
  <c r="J132" i="14"/>
  <c r="H175" i="14"/>
  <c r="H70" i="8"/>
  <c r="J70" i="8"/>
  <c r="J48" i="6" s="1"/>
  <c r="J67" i="14"/>
  <c r="I80" i="14"/>
  <c r="I95" i="14"/>
  <c r="H116" i="14"/>
  <c r="H132" i="14"/>
  <c r="H148" i="14"/>
  <c r="H157" i="14"/>
  <c r="J167" i="14"/>
  <c r="J175" i="14"/>
  <c r="H219" i="14"/>
  <c r="I238" i="14"/>
  <c r="I251" i="14"/>
  <c r="H309" i="14"/>
  <c r="J80" i="14"/>
  <c r="J95" i="14"/>
  <c r="J238" i="14"/>
  <c r="J251" i="14"/>
  <c r="J27" i="14"/>
  <c r="J55" i="14"/>
  <c r="J21" i="14"/>
  <c r="I27" i="14"/>
  <c r="I55" i="14"/>
  <c r="I67" i="14"/>
  <c r="H80" i="14"/>
  <c r="H95" i="14"/>
  <c r="I167" i="14"/>
  <c r="H238" i="14"/>
  <c r="H48" i="6" l="1"/>
  <c r="J39" i="12"/>
  <c r="J305" i="14"/>
  <c r="J390" i="14" s="1"/>
  <c r="J391" i="14" s="1"/>
  <c r="J87" i="6" s="1"/>
  <c r="H305" i="14"/>
  <c r="H390" i="14" s="1"/>
  <c r="H391" i="14" s="1"/>
  <c r="H87" i="6" s="1"/>
  <c r="I305" i="14"/>
  <c r="I390" i="14" s="1"/>
  <c r="I391" i="14" s="1"/>
  <c r="I87" i="6" s="1"/>
  <c r="M33" i="9" l="1"/>
  <c r="M194" i="9" s="1"/>
  <c r="K33" i="9"/>
  <c r="K194" i="9" s="1"/>
  <c r="L33" i="9"/>
  <c r="L194" i="9" s="1"/>
  <c r="M34" i="9" l="1"/>
  <c r="G74" i="7"/>
  <c r="G87" i="8"/>
  <c r="K59" i="9"/>
  <c r="G473" i="5"/>
  <c r="G474" i="5"/>
  <c r="J480" i="5"/>
  <c r="I480" i="5"/>
  <c r="H480" i="5"/>
  <c r="H22" i="5"/>
  <c r="L185" i="9"/>
  <c r="M185" i="9"/>
  <c r="K185" i="9"/>
  <c r="Q65" i="9"/>
  <c r="R65" i="9"/>
  <c r="Q84" i="9"/>
  <c r="R84" i="9"/>
  <c r="Q107" i="9"/>
  <c r="R107" i="9"/>
  <c r="P107" i="9"/>
  <c r="P84" i="9"/>
  <c r="L83" i="9"/>
  <c r="M83" i="9"/>
  <c r="K83" i="9"/>
  <c r="H67" i="5" l="1"/>
  <c r="J67" i="5"/>
  <c r="I67" i="5"/>
  <c r="I63" i="5"/>
  <c r="J63" i="5"/>
  <c r="H63" i="5"/>
  <c r="F39" i="12" l="1"/>
  <c r="H78" i="5"/>
  <c r="K52" i="9" s="1"/>
  <c r="K51" i="9" s="1"/>
  <c r="J78" i="5"/>
  <c r="I78" i="5"/>
  <c r="L52" i="9" s="1"/>
  <c r="L51" i="9" s="1"/>
  <c r="J46" i="6" l="1"/>
  <c r="J49" i="6" s="1"/>
  <c r="M52" i="9"/>
  <c r="M51" i="9" s="1"/>
  <c r="I46" i="6"/>
  <c r="I49" i="6" s="1"/>
  <c r="H46" i="6"/>
  <c r="H49" i="6" s="1"/>
  <c r="E39" i="12"/>
  <c r="K437" i="5" l="1"/>
  <c r="L429" i="5"/>
  <c r="I391" i="7"/>
  <c r="M15" i="18" s="1"/>
  <c r="J391" i="7"/>
  <c r="N15" i="18" s="1"/>
  <c r="L15" i="18"/>
  <c r="H207" i="9" l="1"/>
  <c r="C207" i="9"/>
  <c r="H181" i="9"/>
  <c r="C181" i="9"/>
  <c r="J50" i="7" l="1"/>
  <c r="I50" i="7"/>
  <c r="H50" i="7"/>
  <c r="H38" i="12" s="1"/>
  <c r="J47" i="7"/>
  <c r="I47" i="7"/>
  <c r="H47" i="7"/>
  <c r="H37" i="12" s="1"/>
  <c r="J43" i="7"/>
  <c r="I43" i="7"/>
  <c r="H43" i="7"/>
  <c r="J39" i="7"/>
  <c r="I39" i="7"/>
  <c r="H39" i="7"/>
  <c r="J35" i="7"/>
  <c r="I35" i="7"/>
  <c r="H35" i="7"/>
  <c r="H34" i="12" s="1"/>
  <c r="J30" i="7"/>
  <c r="I30" i="7"/>
  <c r="H30" i="7"/>
  <c r="H33" i="12" s="1"/>
  <c r="H47" i="8"/>
  <c r="J37" i="12" s="1"/>
  <c r="J50" i="8"/>
  <c r="I50" i="8"/>
  <c r="H50" i="8"/>
  <c r="J38" i="12" s="1"/>
  <c r="J47" i="8"/>
  <c r="I47" i="8"/>
  <c r="J43" i="8"/>
  <c r="I43" i="8"/>
  <c r="H43" i="8"/>
  <c r="J39" i="8"/>
  <c r="I39" i="8"/>
  <c r="H39" i="8"/>
  <c r="J35" i="12" s="1"/>
  <c r="J35" i="8"/>
  <c r="I35" i="8"/>
  <c r="H35" i="8"/>
  <c r="J34" i="12" s="1"/>
  <c r="J30" i="8"/>
  <c r="I30" i="8"/>
  <c r="H30" i="8"/>
  <c r="J33" i="12" s="1"/>
  <c r="E36" i="12"/>
  <c r="G32" i="12"/>
  <c r="I32" i="12"/>
  <c r="K32" i="12"/>
  <c r="K47" i="5"/>
  <c r="H49" i="5"/>
  <c r="F37" i="12" s="1"/>
  <c r="E37" i="12" s="1"/>
  <c r="H45" i="5"/>
  <c r="H37" i="5"/>
  <c r="F34" i="12" s="1"/>
  <c r="E34" i="12" s="1"/>
  <c r="H32" i="5"/>
  <c r="F33" i="12" s="1"/>
  <c r="I52" i="5"/>
  <c r="J52" i="5"/>
  <c r="H52" i="5"/>
  <c r="F38" i="12" s="1"/>
  <c r="I49" i="5"/>
  <c r="J49" i="5"/>
  <c r="I45" i="5"/>
  <c r="J45" i="5"/>
  <c r="I41" i="5"/>
  <c r="J41" i="5"/>
  <c r="H41" i="5"/>
  <c r="F35" i="12" s="1"/>
  <c r="E35" i="12" s="1"/>
  <c r="I37" i="5"/>
  <c r="J37" i="5"/>
  <c r="I32" i="5"/>
  <c r="J32" i="5"/>
  <c r="D35" i="12" l="1"/>
  <c r="J32" i="12"/>
  <c r="J53" i="5"/>
  <c r="J51" i="8"/>
  <c r="I53" i="5"/>
  <c r="I51" i="8"/>
  <c r="I51" i="7"/>
  <c r="J51" i="7"/>
  <c r="H51" i="7"/>
  <c r="D37" i="12"/>
  <c r="D36" i="12"/>
  <c r="D34" i="12"/>
  <c r="H51" i="8"/>
  <c r="F32" i="12"/>
  <c r="H53" i="5"/>
  <c r="H39" i="6" s="1"/>
  <c r="K45" i="9" l="1"/>
  <c r="E51" i="18"/>
  <c r="G51" i="18"/>
  <c r="M45" i="9"/>
  <c r="F51" i="18"/>
  <c r="L45" i="9"/>
  <c r="I103" i="6"/>
  <c r="J103" i="6"/>
  <c r="P428" i="5" l="1"/>
  <c r="O394" i="5"/>
  <c r="O393" i="5"/>
  <c r="D17" i="12"/>
  <c r="I18" i="12"/>
  <c r="I14" i="12" s="1"/>
  <c r="F18" i="12"/>
  <c r="G18" i="12"/>
  <c r="G14" i="12" s="1"/>
  <c r="H18" i="12"/>
  <c r="K18" i="12"/>
  <c r="K14" i="12" s="1"/>
  <c r="E25" i="12"/>
  <c r="D25" i="12" s="1"/>
  <c r="E20" i="12"/>
  <c r="E19" i="12"/>
  <c r="D19" i="12" s="1"/>
  <c r="H96" i="6" l="1"/>
  <c r="H32" i="12"/>
  <c r="E24" i="12"/>
  <c r="J136" i="8"/>
  <c r="I136" i="8"/>
  <c r="H136" i="8"/>
  <c r="J53" i="12" s="1"/>
  <c r="G135" i="8"/>
  <c r="G134" i="8"/>
  <c r="G133" i="8"/>
  <c r="G132" i="8"/>
  <c r="J131" i="8"/>
  <c r="I131" i="8"/>
  <c r="H131" i="8"/>
  <c r="J52" i="12" s="1"/>
  <c r="G130" i="8"/>
  <c r="G129" i="8"/>
  <c r="G128" i="8"/>
  <c r="G127" i="8"/>
  <c r="J159" i="5"/>
  <c r="I159" i="5"/>
  <c r="H159" i="5"/>
  <c r="F53" i="12" s="1"/>
  <c r="G158" i="5"/>
  <c r="G157" i="5"/>
  <c r="G156" i="5"/>
  <c r="G155" i="5"/>
  <c r="J154" i="5"/>
  <c r="I154" i="5"/>
  <c r="H154" i="5"/>
  <c r="G153" i="5"/>
  <c r="G152" i="5"/>
  <c r="G151" i="5"/>
  <c r="G150" i="5"/>
  <c r="G125" i="7"/>
  <c r="G124" i="7"/>
  <c r="G123" i="7"/>
  <c r="G122" i="7"/>
  <c r="I126" i="7"/>
  <c r="J126" i="7"/>
  <c r="H126" i="7"/>
  <c r="H53" i="12" s="1"/>
  <c r="I121" i="7"/>
  <c r="J121" i="7"/>
  <c r="H121" i="7"/>
  <c r="H52" i="12" s="1"/>
  <c r="G119" i="7"/>
  <c r="G118" i="7"/>
  <c r="G120" i="7"/>
  <c r="G117" i="7"/>
  <c r="E42" i="12"/>
  <c r="E43" i="12"/>
  <c r="D43" i="12" s="1"/>
  <c r="I127" i="7" l="1"/>
  <c r="I78" i="6" s="1"/>
  <c r="H160" i="5"/>
  <c r="H127" i="7"/>
  <c r="H78" i="6" s="1"/>
  <c r="J127" i="7"/>
  <c r="J78" i="6" s="1"/>
  <c r="D24" i="12"/>
  <c r="K40" i="9" s="1"/>
  <c r="F52" i="12"/>
  <c r="J160" i="5"/>
  <c r="I160" i="5"/>
  <c r="H77" i="6" l="1"/>
  <c r="H101" i="6"/>
  <c r="K41" i="9"/>
  <c r="O41" i="9" s="1"/>
  <c r="J77" i="6"/>
  <c r="I77" i="6"/>
  <c r="E21" i="12"/>
  <c r="E22" i="12"/>
  <c r="D22" i="12" s="1"/>
  <c r="K30" i="9" s="1"/>
  <c r="E23" i="12"/>
  <c r="H466" i="5"/>
  <c r="H349" i="5"/>
  <c r="H177" i="5"/>
  <c r="H390" i="5"/>
  <c r="H407" i="5"/>
  <c r="O28" i="9" l="1"/>
  <c r="K191" i="9"/>
  <c r="E19" i="18"/>
  <c r="H99" i="6"/>
  <c r="E18" i="12"/>
  <c r="D23" i="12"/>
  <c r="D21" i="12"/>
  <c r="D174" i="9"/>
  <c r="H100" i="6" l="1"/>
  <c r="K34" i="9"/>
  <c r="H98" i="6"/>
  <c r="K38" i="9"/>
  <c r="O38" i="9" s="1"/>
  <c r="M449" i="8"/>
  <c r="M448" i="8"/>
  <c r="N450" i="8" s="1"/>
  <c r="G469" i="5" s="1"/>
  <c r="F459" i="5"/>
  <c r="H103" i="6" l="1"/>
  <c r="I33" i="6"/>
  <c r="J33" i="6"/>
  <c r="H33" i="6"/>
  <c r="I29" i="6"/>
  <c r="J29" i="6"/>
  <c r="H29" i="6"/>
  <c r="I5" i="6" l="1"/>
  <c r="I69" i="6" s="1"/>
  <c r="J5" i="6"/>
  <c r="J69" i="6" s="1"/>
  <c r="H69" i="6"/>
  <c r="G286" i="5"/>
  <c r="F61" i="12"/>
  <c r="I290" i="5"/>
  <c r="J290" i="5"/>
  <c r="H290" i="5"/>
  <c r="I284" i="5"/>
  <c r="J284" i="5"/>
  <c r="G283" i="5"/>
  <c r="G285" i="5"/>
  <c r="G287" i="5"/>
  <c r="G288" i="5"/>
  <c r="G289" i="5"/>
  <c r="I121" i="8"/>
  <c r="J121" i="8"/>
  <c r="I115" i="8"/>
  <c r="J115" i="8"/>
  <c r="H121" i="8"/>
  <c r="J50" i="12" s="1"/>
  <c r="H115" i="8"/>
  <c r="J49" i="12" s="1"/>
  <c r="G112" i="8"/>
  <c r="G113" i="8"/>
  <c r="G114" i="8"/>
  <c r="G116" i="8"/>
  <c r="G117" i="8"/>
  <c r="G118" i="8"/>
  <c r="G119" i="8"/>
  <c r="G120" i="8"/>
  <c r="G126" i="5"/>
  <c r="G120" i="5"/>
  <c r="I129" i="5"/>
  <c r="J129" i="5"/>
  <c r="H129" i="5"/>
  <c r="F50" i="12" s="1"/>
  <c r="I123" i="5"/>
  <c r="J123" i="5"/>
  <c r="H123" i="5"/>
  <c r="G128" i="5"/>
  <c r="G122" i="5"/>
  <c r="H111" i="7"/>
  <c r="H50" i="12" s="1"/>
  <c r="J111" i="7"/>
  <c r="I111" i="7"/>
  <c r="G110" i="7"/>
  <c r="I103" i="7"/>
  <c r="J103" i="7"/>
  <c r="H103" i="7"/>
  <c r="G102" i="7"/>
  <c r="M13" i="18" l="1"/>
  <c r="N13" i="18"/>
  <c r="H49" i="12"/>
  <c r="H48" i="12" s="1"/>
  <c r="L13" i="18"/>
  <c r="J112" i="7"/>
  <c r="J11" i="6" s="1"/>
  <c r="I130" i="5"/>
  <c r="I7" i="6" s="1"/>
  <c r="I91" i="6"/>
  <c r="I45" i="6"/>
  <c r="J91" i="6"/>
  <c r="J45" i="6"/>
  <c r="H91" i="6"/>
  <c r="H45" i="6"/>
  <c r="I291" i="5"/>
  <c r="I122" i="8"/>
  <c r="J122" i="8"/>
  <c r="I112" i="7"/>
  <c r="I11" i="6" s="1"/>
  <c r="H122" i="8"/>
  <c r="J48" i="12"/>
  <c r="H76" i="6"/>
  <c r="I76" i="6"/>
  <c r="J76" i="6"/>
  <c r="H291" i="5"/>
  <c r="J291" i="5"/>
  <c r="I57" i="6"/>
  <c r="I84" i="6"/>
  <c r="I51" i="6"/>
  <c r="I38" i="6"/>
  <c r="I63" i="6"/>
  <c r="I27" i="6"/>
  <c r="H84" i="6"/>
  <c r="H38" i="6"/>
  <c r="H57" i="6"/>
  <c r="H51" i="6"/>
  <c r="H63" i="6"/>
  <c r="H27" i="6"/>
  <c r="J51" i="6"/>
  <c r="J27" i="6"/>
  <c r="J57" i="6"/>
  <c r="J84" i="6"/>
  <c r="J38" i="6"/>
  <c r="J63" i="6"/>
  <c r="H130" i="5"/>
  <c r="H7" i="6" s="1"/>
  <c r="J130" i="5"/>
  <c r="J7" i="6" s="1"/>
  <c r="F49" i="12"/>
  <c r="E49" i="12" s="1"/>
  <c r="H112" i="7"/>
  <c r="H11" i="6" s="1"/>
  <c r="F31" i="12"/>
  <c r="F30" i="12"/>
  <c r="E30" i="12" s="1"/>
  <c r="E26" i="12"/>
  <c r="D26" i="12" s="1"/>
  <c r="K21" i="9" s="1"/>
  <c r="O204" i="9" s="1"/>
  <c r="I28" i="12"/>
  <c r="K28" i="12"/>
  <c r="E38" i="12"/>
  <c r="D38" i="12" s="1"/>
  <c r="D39" i="12"/>
  <c r="E41" i="12"/>
  <c r="D41" i="12" s="1"/>
  <c r="I48" i="12"/>
  <c r="K48" i="12"/>
  <c r="E50" i="12"/>
  <c r="D50" i="12" s="1"/>
  <c r="F51" i="12"/>
  <c r="G51" i="12"/>
  <c r="H51" i="12"/>
  <c r="I51" i="12"/>
  <c r="J51" i="12"/>
  <c r="K51" i="12"/>
  <c r="E52" i="12"/>
  <c r="D53" i="12"/>
  <c r="E53" i="12"/>
  <c r="K68" i="9" l="1"/>
  <c r="J14" i="6"/>
  <c r="J20" i="6" s="1"/>
  <c r="M68" i="9"/>
  <c r="I14" i="6"/>
  <c r="I20" i="6" s="1"/>
  <c r="L68" i="9"/>
  <c r="H14" i="6"/>
  <c r="K14" i="6" s="1"/>
  <c r="E31" i="12"/>
  <c r="F28" i="12"/>
  <c r="G29" i="12"/>
  <c r="F29" i="12"/>
  <c r="K11" i="6"/>
  <c r="K7" i="6"/>
  <c r="I47" i="12"/>
  <c r="E51" i="12"/>
  <c r="K47" i="12"/>
  <c r="K27" i="12" s="1"/>
  <c r="R19" i="12" s="1"/>
  <c r="F48" i="12"/>
  <c r="E48" i="12"/>
  <c r="G28" i="12"/>
  <c r="D52" i="12"/>
  <c r="D51" i="12" s="1"/>
  <c r="D49" i="12"/>
  <c r="D48" i="12" s="1"/>
  <c r="H20" i="6" l="1"/>
  <c r="K20" i="6" s="1"/>
  <c r="E29" i="12"/>
  <c r="I27" i="12"/>
  <c r="P19" i="12" s="1"/>
  <c r="P128" i="9"/>
  <c r="H313" i="8"/>
  <c r="H307" i="8"/>
  <c r="H302" i="8"/>
  <c r="H244" i="8"/>
  <c r="H237" i="8"/>
  <c r="H230" i="8"/>
  <c r="H223" i="8"/>
  <c r="G351" i="7"/>
  <c r="G352" i="7"/>
  <c r="G350" i="7"/>
  <c r="H247" i="7"/>
  <c r="H62" i="12" s="1"/>
  <c r="H234" i="7"/>
  <c r="H177" i="7"/>
  <c r="H189" i="7"/>
  <c r="H193" i="7"/>
  <c r="H200" i="7"/>
  <c r="H205" i="7"/>
  <c r="L48" i="12" l="1"/>
  <c r="H61" i="12"/>
  <c r="H251" i="8"/>
  <c r="H215" i="7"/>
  <c r="H347" i="8"/>
  <c r="J63" i="12" s="1"/>
  <c r="I466" i="5"/>
  <c r="J466" i="5"/>
  <c r="E61" i="12"/>
  <c r="I39" i="6"/>
  <c r="J39" i="6"/>
  <c r="I25" i="5"/>
  <c r="J25" i="5"/>
  <c r="H25" i="5"/>
  <c r="H60" i="12" l="1"/>
  <c r="L12" i="18"/>
  <c r="E57" i="18"/>
  <c r="J60" i="12"/>
  <c r="E60" i="18"/>
  <c r="F58" i="12"/>
  <c r="F57" i="12" s="1"/>
  <c r="E57" i="12" s="1"/>
  <c r="E13" i="18"/>
  <c r="E33" i="12"/>
  <c r="E32" i="12" s="1"/>
  <c r="I17" i="5"/>
  <c r="J17" i="5"/>
  <c r="H17" i="5"/>
  <c r="L187" i="9"/>
  <c r="M187" i="9"/>
  <c r="L197" i="9"/>
  <c r="M197" i="9"/>
  <c r="L198" i="9"/>
  <c r="M198" i="9"/>
  <c r="L199" i="9"/>
  <c r="M199" i="9"/>
  <c r="L200" i="9"/>
  <c r="M200" i="9"/>
  <c r="K187" i="9"/>
  <c r="K197" i="9"/>
  <c r="K198" i="9"/>
  <c r="K199" i="9"/>
  <c r="K200" i="9"/>
  <c r="E58" i="12" l="1"/>
  <c r="D33" i="12"/>
  <c r="D32" i="12" s="1"/>
  <c r="E28" i="12"/>
  <c r="I445" i="8" l="1"/>
  <c r="J445" i="8"/>
  <c r="H445" i="8"/>
  <c r="H449" i="8"/>
  <c r="J65" i="12" s="1"/>
  <c r="N107" i="9"/>
  <c r="N110" i="9"/>
  <c r="N144" i="9"/>
  <c r="K74" i="9"/>
  <c r="N106" i="9" l="1"/>
  <c r="N85" i="9" l="1"/>
  <c r="I449" i="8" l="1"/>
  <c r="J449" i="8"/>
  <c r="G438" i="8"/>
  <c r="G439" i="8"/>
  <c r="G440" i="8"/>
  <c r="G427" i="8"/>
  <c r="G428" i="8"/>
  <c r="G429" i="8"/>
  <c r="G430" i="8"/>
  <c r="G106" i="7"/>
  <c r="G415" i="8"/>
  <c r="G416" i="8"/>
  <c r="G417" i="8"/>
  <c r="G309" i="8"/>
  <c r="G310" i="8"/>
  <c r="G304" i="8"/>
  <c r="H395" i="8"/>
  <c r="G391" i="8"/>
  <c r="G392" i="8"/>
  <c r="I237" i="8"/>
  <c r="G240" i="8"/>
  <c r="G241" i="8"/>
  <c r="I223" i="8"/>
  <c r="J223" i="8"/>
  <c r="G225" i="8"/>
  <c r="G226" i="8"/>
  <c r="G227" i="8"/>
  <c r="B7" i="8"/>
  <c r="H287" i="7"/>
  <c r="G283" i="7"/>
  <c r="G284" i="7"/>
  <c r="G278" i="7"/>
  <c r="G101" i="7"/>
  <c r="G105" i="7"/>
  <c r="G107" i="7"/>
  <c r="G108" i="7"/>
  <c r="G109" i="7"/>
  <c r="G99" i="7"/>
  <c r="G100" i="7"/>
  <c r="H181" i="5"/>
  <c r="H311" i="5"/>
  <c r="H320" i="5"/>
  <c r="H341" i="5"/>
  <c r="B7" i="7"/>
  <c r="G124" i="5"/>
  <c r="G121" i="5"/>
  <c r="G354" i="5"/>
  <c r="G355" i="5"/>
  <c r="G356" i="5"/>
  <c r="G477" i="5"/>
  <c r="G478" i="5"/>
  <c r="G479" i="5"/>
  <c r="G476" i="5"/>
  <c r="G475" i="5"/>
  <c r="G472" i="5"/>
  <c r="G461" i="5"/>
  <c r="G462" i="5"/>
  <c r="G463" i="5"/>
  <c r="G464" i="5"/>
  <c r="G451" i="5"/>
  <c r="G452" i="5"/>
  <c r="G453" i="5"/>
  <c r="G437" i="5"/>
  <c r="G438" i="5"/>
  <c r="G439" i="5"/>
  <c r="G440" i="5"/>
  <c r="G418" i="5"/>
  <c r="G419" i="5"/>
  <c r="G420" i="5"/>
  <c r="H23" i="8" l="1"/>
  <c r="G410" i="5"/>
  <c r="G411" i="5"/>
  <c r="G412" i="5"/>
  <c r="G383" i="5"/>
  <c r="G384" i="5"/>
  <c r="G385" i="5"/>
  <c r="G323" i="5"/>
  <c r="G324" i="5"/>
  <c r="G325" i="5"/>
  <c r="G326" i="5"/>
  <c r="G327" i="5"/>
  <c r="G328" i="5"/>
  <c r="G329" i="5"/>
  <c r="G234" i="5"/>
  <c r="G235" i="5"/>
  <c r="G261" i="5"/>
  <c r="G233" i="5"/>
  <c r="G236" i="5"/>
  <c r="G125" i="5"/>
  <c r="G127" i="5"/>
  <c r="G118" i="5"/>
  <c r="G262" i="5"/>
  <c r="G263" i="5"/>
  <c r="G264" i="5"/>
  <c r="G265" i="5"/>
  <c r="G253" i="5"/>
  <c r="G254" i="5"/>
  <c r="I240" i="5"/>
  <c r="G244" i="5"/>
  <c r="G245" i="5"/>
  <c r="G246" i="5"/>
  <c r="I230" i="5"/>
  <c r="J230" i="5"/>
  <c r="G232" i="5"/>
  <c r="G237" i="5"/>
  <c r="F55" i="12"/>
  <c r="H84" i="5"/>
  <c r="J14" i="8"/>
  <c r="I14" i="8"/>
  <c r="H14" i="8"/>
  <c r="D4" i="8"/>
  <c r="J14" i="7"/>
  <c r="I14" i="7"/>
  <c r="H14" i="7"/>
  <c r="D4" i="7"/>
  <c r="F3" i="7"/>
  <c r="G260" i="5"/>
  <c r="H32" i="6" l="1"/>
  <c r="H34" i="6" s="1"/>
  <c r="J31" i="12"/>
  <c r="J29" i="12" s="1"/>
  <c r="J61" i="8"/>
  <c r="J142" i="8"/>
  <c r="I61" i="8"/>
  <c r="I142" i="8"/>
  <c r="H61" i="8"/>
  <c r="H126" i="8"/>
  <c r="H142" i="8"/>
  <c r="E55" i="12"/>
  <c r="G208" i="7"/>
  <c r="G322" i="5"/>
  <c r="G321" i="5"/>
  <c r="G431" i="5" l="1"/>
  <c r="G276" i="5"/>
  <c r="G258" i="5" l="1"/>
  <c r="G443" i="8" l="1"/>
  <c r="G444" i="8"/>
  <c r="L22" i="8"/>
  <c r="M22" i="8"/>
  <c r="K22" i="8"/>
  <c r="G313" i="5"/>
  <c r="G275" i="5"/>
  <c r="G449" i="5"/>
  <c r="G450" i="5"/>
  <c r="G454" i="5"/>
  <c r="G455" i="5"/>
  <c r="G456" i="5"/>
  <c r="G355" i="8"/>
  <c r="G356" i="8"/>
  <c r="G357" i="8"/>
  <c r="G358" i="8"/>
  <c r="G359" i="8"/>
  <c r="G360" i="8"/>
  <c r="G361" i="8"/>
  <c r="G259" i="5"/>
  <c r="G317" i="8" l="1"/>
  <c r="G318" i="8"/>
  <c r="G319" i="8"/>
  <c r="G320" i="8"/>
  <c r="G321" i="8"/>
  <c r="G315" i="8" l="1"/>
  <c r="G441" i="8" l="1"/>
  <c r="I313" i="8"/>
  <c r="J313" i="8"/>
  <c r="G330" i="8"/>
  <c r="G207" i="7"/>
  <c r="F60" i="12" l="1"/>
  <c r="E60" i="12" s="1"/>
  <c r="D60" i="12" s="1"/>
  <c r="I57" i="5" l="1"/>
  <c r="J57" i="5"/>
  <c r="H57" i="5"/>
  <c r="I55" i="7"/>
  <c r="J55" i="7"/>
  <c r="H55" i="7"/>
  <c r="I55" i="8"/>
  <c r="J55" i="8"/>
  <c r="H55" i="8"/>
  <c r="I23" i="8"/>
  <c r="I32" i="6" s="1"/>
  <c r="I34" i="6" s="1"/>
  <c r="J23" i="8"/>
  <c r="J32" i="6" s="1"/>
  <c r="J34" i="6" s="1"/>
  <c r="G442" i="8"/>
  <c r="G437" i="8"/>
  <c r="J436" i="8"/>
  <c r="I436" i="8"/>
  <c r="H436" i="8"/>
  <c r="G435" i="8"/>
  <c r="G434" i="8"/>
  <c r="G433" i="8"/>
  <c r="G432" i="8"/>
  <c r="G431" i="8"/>
  <c r="G426" i="8"/>
  <c r="J424" i="8"/>
  <c r="I424" i="8"/>
  <c r="H424" i="8"/>
  <c r="G423" i="8"/>
  <c r="G422" i="8"/>
  <c r="G421" i="8"/>
  <c r="G420" i="8"/>
  <c r="G419" i="8"/>
  <c r="G418" i="8"/>
  <c r="G414" i="8"/>
  <c r="G413" i="8"/>
  <c r="G412" i="8"/>
  <c r="G411" i="8"/>
  <c r="G410" i="8"/>
  <c r="G409" i="8"/>
  <c r="G408" i="8"/>
  <c r="G407" i="8"/>
  <c r="G406" i="8"/>
  <c r="G405" i="8"/>
  <c r="J403" i="8"/>
  <c r="I403" i="8"/>
  <c r="H403" i="8"/>
  <c r="G402" i="8"/>
  <c r="G401" i="8"/>
  <c r="G400" i="8"/>
  <c r="G399" i="8"/>
  <c r="G398" i="8"/>
  <c r="G397" i="8"/>
  <c r="J395" i="8"/>
  <c r="I395" i="8"/>
  <c r="G394" i="8"/>
  <c r="G393" i="8"/>
  <c r="G390" i="8"/>
  <c r="J388" i="8"/>
  <c r="I388" i="8"/>
  <c r="H388" i="8"/>
  <c r="G387" i="8"/>
  <c r="G386" i="8"/>
  <c r="G385" i="8"/>
  <c r="G384" i="8"/>
  <c r="G383" i="8"/>
  <c r="G382" i="8"/>
  <c r="G381" i="8"/>
  <c r="G380" i="8"/>
  <c r="G379" i="8"/>
  <c r="G378" i="8"/>
  <c r="G377" i="8"/>
  <c r="G376" i="8"/>
  <c r="G375" i="8"/>
  <c r="G374" i="8"/>
  <c r="G373" i="8"/>
  <c r="J371" i="8"/>
  <c r="I371" i="8"/>
  <c r="H371" i="8"/>
  <c r="G370" i="8"/>
  <c r="G369" i="8"/>
  <c r="G368" i="8"/>
  <c r="G367" i="8"/>
  <c r="G366" i="8"/>
  <c r="G365" i="8"/>
  <c r="G364" i="8"/>
  <c r="G363" i="8"/>
  <c r="G362" i="8"/>
  <c r="G354" i="8"/>
  <c r="J351" i="8"/>
  <c r="I351" i="8"/>
  <c r="H351" i="8"/>
  <c r="G346" i="8"/>
  <c r="G345" i="8"/>
  <c r="G344" i="8"/>
  <c r="G343" i="8"/>
  <c r="G342" i="8"/>
  <c r="G341" i="8"/>
  <c r="G340" i="8"/>
  <c r="G339" i="8"/>
  <c r="G338" i="8"/>
  <c r="G337" i="8"/>
  <c r="G336" i="8"/>
  <c r="G335" i="8"/>
  <c r="G334" i="8"/>
  <c r="G333" i="8"/>
  <c r="G332" i="8"/>
  <c r="G331" i="8"/>
  <c r="G329" i="8"/>
  <c r="G328" i="8"/>
  <c r="G327" i="8"/>
  <c r="G326" i="8"/>
  <c r="G325" i="8"/>
  <c r="G324" i="8"/>
  <c r="G323" i="8"/>
  <c r="G322" i="8"/>
  <c r="G316" i="8"/>
  <c r="G314" i="8"/>
  <c r="G312" i="8"/>
  <c r="G311" i="8"/>
  <c r="G308" i="8"/>
  <c r="J307" i="8"/>
  <c r="I307" i="8"/>
  <c r="G306" i="8"/>
  <c r="G305" i="8"/>
  <c r="G303" i="8"/>
  <c r="J302" i="8"/>
  <c r="I302" i="8"/>
  <c r="G301" i="8"/>
  <c r="J299" i="8"/>
  <c r="I299" i="8"/>
  <c r="H299" i="8"/>
  <c r="J295" i="8"/>
  <c r="G59" i="18" s="1"/>
  <c r="I295" i="8"/>
  <c r="F59" i="18" s="1"/>
  <c r="H295" i="8"/>
  <c r="J62" i="12" s="1"/>
  <c r="G294" i="8"/>
  <c r="G293" i="8"/>
  <c r="G292" i="8"/>
  <c r="G291" i="8"/>
  <c r="G290" i="8"/>
  <c r="G289" i="8"/>
  <c r="J286" i="8"/>
  <c r="I286" i="8"/>
  <c r="H286" i="8"/>
  <c r="J282" i="8"/>
  <c r="G58" i="18" s="1"/>
  <c r="I282" i="8"/>
  <c r="F58" i="18" s="1"/>
  <c r="H282" i="8"/>
  <c r="J61" i="12" s="1"/>
  <c r="D61" i="12" s="1"/>
  <c r="G280" i="8"/>
  <c r="G279" i="8"/>
  <c r="G269" i="8"/>
  <c r="G267" i="8"/>
  <c r="G266" i="8"/>
  <c r="G265" i="8"/>
  <c r="G264" i="8"/>
  <c r="G263" i="8"/>
  <c r="G262" i="8"/>
  <c r="G261" i="8"/>
  <c r="G260" i="8"/>
  <c r="G259" i="8"/>
  <c r="G258" i="8"/>
  <c r="G257" i="8"/>
  <c r="J255" i="8"/>
  <c r="I255" i="8"/>
  <c r="H255" i="8"/>
  <c r="G250" i="8"/>
  <c r="G249" i="8"/>
  <c r="G248" i="8"/>
  <c r="G247" i="8"/>
  <c r="G246" i="8"/>
  <c r="G245" i="8"/>
  <c r="J244" i="8"/>
  <c r="I244" i="8"/>
  <c r="G243" i="8"/>
  <c r="G242" i="8"/>
  <c r="G239" i="8"/>
  <c r="G238" i="8"/>
  <c r="J237" i="8"/>
  <c r="G236" i="8"/>
  <c r="G235" i="8"/>
  <c r="G234" i="8"/>
  <c r="G233" i="8"/>
  <c r="G232" i="8"/>
  <c r="G231" i="8"/>
  <c r="J230" i="8"/>
  <c r="I230" i="8"/>
  <c r="G229" i="8"/>
  <c r="G228" i="8"/>
  <c r="G224" i="8"/>
  <c r="G222" i="8"/>
  <c r="J200" i="8"/>
  <c r="I200" i="8"/>
  <c r="H200" i="8"/>
  <c r="J196" i="8"/>
  <c r="G56" i="18" s="1"/>
  <c r="I196" i="8"/>
  <c r="F56" i="18" s="1"/>
  <c r="H196" i="8"/>
  <c r="E56" i="18" s="1"/>
  <c r="J192" i="8"/>
  <c r="I192" i="8"/>
  <c r="H192" i="8"/>
  <c r="J188" i="8"/>
  <c r="G55" i="18" s="1"/>
  <c r="I188" i="8"/>
  <c r="F55" i="18" s="1"/>
  <c r="H188" i="8"/>
  <c r="J58" i="12" s="1"/>
  <c r="F187" i="8"/>
  <c r="F185" i="8"/>
  <c r="J181" i="8"/>
  <c r="I181" i="8"/>
  <c r="H181" i="8"/>
  <c r="J177" i="8"/>
  <c r="G54" i="18" s="1"/>
  <c r="I177" i="8"/>
  <c r="F54" i="18" s="1"/>
  <c r="H177" i="8"/>
  <c r="J56" i="12" s="1"/>
  <c r="F176" i="8"/>
  <c r="F175" i="8"/>
  <c r="J172" i="8"/>
  <c r="I172" i="8"/>
  <c r="H172" i="8"/>
  <c r="J168" i="8"/>
  <c r="G53" i="18" s="1"/>
  <c r="I168" i="8"/>
  <c r="F53" i="18" s="1"/>
  <c r="G167" i="8"/>
  <c r="G166" i="8"/>
  <c r="G165" i="8"/>
  <c r="G164" i="8"/>
  <c r="G163" i="8"/>
  <c r="G162" i="8"/>
  <c r="G161" i="8"/>
  <c r="G160" i="8"/>
  <c r="G159" i="8"/>
  <c r="G158" i="8"/>
  <c r="J156" i="8"/>
  <c r="I156" i="8"/>
  <c r="H156" i="8"/>
  <c r="J137" i="8"/>
  <c r="I137" i="8"/>
  <c r="H137" i="8"/>
  <c r="J126" i="8"/>
  <c r="I126" i="8"/>
  <c r="P68" i="9"/>
  <c r="G111" i="8"/>
  <c r="G110" i="8"/>
  <c r="J108" i="8"/>
  <c r="I108" i="8"/>
  <c r="H108" i="8"/>
  <c r="J104" i="8"/>
  <c r="I104" i="8"/>
  <c r="H104" i="8"/>
  <c r="J101" i="8"/>
  <c r="I101" i="8"/>
  <c r="H101" i="8"/>
  <c r="J97" i="8"/>
  <c r="I97" i="8"/>
  <c r="H97" i="8"/>
  <c r="J93" i="8"/>
  <c r="I93" i="8"/>
  <c r="H93" i="8"/>
  <c r="J89" i="8"/>
  <c r="I89" i="8"/>
  <c r="H89" i="8"/>
  <c r="J86" i="8"/>
  <c r="I86" i="8"/>
  <c r="H86" i="8"/>
  <c r="J82" i="8"/>
  <c r="I82" i="8"/>
  <c r="H82" i="8"/>
  <c r="J80" i="8"/>
  <c r="I80" i="8"/>
  <c r="H80" i="8"/>
  <c r="J76" i="8"/>
  <c r="I76" i="8"/>
  <c r="H76" i="8"/>
  <c r="J74" i="8"/>
  <c r="I74" i="8"/>
  <c r="H74" i="8"/>
  <c r="J57" i="8"/>
  <c r="I57" i="8"/>
  <c r="H57" i="8"/>
  <c r="J41" i="6"/>
  <c r="I41" i="6"/>
  <c r="H41" i="6"/>
  <c r="J27" i="8"/>
  <c r="I27" i="8"/>
  <c r="H27" i="8"/>
  <c r="J21" i="8"/>
  <c r="I21" i="8"/>
  <c r="H21" i="8"/>
  <c r="J16" i="8"/>
  <c r="J28" i="6" s="1"/>
  <c r="J30" i="6" s="1"/>
  <c r="I16" i="8"/>
  <c r="I28" i="6" s="1"/>
  <c r="I30" i="6" s="1"/>
  <c r="H16" i="8"/>
  <c r="I23" i="7"/>
  <c r="J23" i="7"/>
  <c r="H23" i="7"/>
  <c r="K48" i="9" s="1"/>
  <c r="I16" i="7"/>
  <c r="J16" i="7"/>
  <c r="H16" i="7"/>
  <c r="H30" i="12" s="1"/>
  <c r="D30" i="12" s="1"/>
  <c r="G386" i="7"/>
  <c r="G382" i="7"/>
  <c r="G380" i="7"/>
  <c r="J379" i="7"/>
  <c r="I379" i="7"/>
  <c r="G376" i="7"/>
  <c r="G375" i="7"/>
  <c r="G374" i="7"/>
  <c r="G373" i="7"/>
  <c r="J371" i="7"/>
  <c r="I371" i="7"/>
  <c r="H371" i="7"/>
  <c r="G370" i="7"/>
  <c r="G369" i="7"/>
  <c r="G368" i="7"/>
  <c r="G367" i="7"/>
  <c r="G366" i="7"/>
  <c r="G365" i="7"/>
  <c r="G364" i="7"/>
  <c r="G363" i="7"/>
  <c r="G362" i="7"/>
  <c r="G361" i="7"/>
  <c r="G360" i="7"/>
  <c r="G359" i="7"/>
  <c r="G358" i="7"/>
  <c r="G357" i="7"/>
  <c r="G356" i="7"/>
  <c r="G355" i="7"/>
  <c r="J353" i="7"/>
  <c r="I353" i="7"/>
  <c r="H353" i="7"/>
  <c r="G349" i="7"/>
  <c r="G348" i="7"/>
  <c r="G347" i="7"/>
  <c r="J345" i="7"/>
  <c r="I345" i="7"/>
  <c r="H345" i="7"/>
  <c r="G344" i="7"/>
  <c r="G343" i="7"/>
  <c r="G342" i="7"/>
  <c r="J340" i="7"/>
  <c r="I340" i="7"/>
  <c r="H340" i="7"/>
  <c r="G339" i="7"/>
  <c r="G338" i="7"/>
  <c r="G337" i="7"/>
  <c r="G336" i="7"/>
  <c r="G335" i="7"/>
  <c r="G334" i="7"/>
  <c r="G333" i="7"/>
  <c r="G332" i="7"/>
  <c r="G331" i="7"/>
  <c r="G330" i="7"/>
  <c r="G329" i="7"/>
  <c r="G328" i="7"/>
  <c r="G327" i="7"/>
  <c r="G326" i="7"/>
  <c r="G325" i="7"/>
  <c r="J323" i="7"/>
  <c r="N16" i="18" s="1"/>
  <c r="I323" i="7"/>
  <c r="M16" i="18" s="1"/>
  <c r="H323" i="7"/>
  <c r="G322" i="7"/>
  <c r="G320" i="7"/>
  <c r="G319" i="7"/>
  <c r="G318" i="7"/>
  <c r="G317" i="7"/>
  <c r="G316" i="7"/>
  <c r="G315" i="7"/>
  <c r="G314" i="7"/>
  <c r="G313" i="7"/>
  <c r="G312" i="7"/>
  <c r="J309" i="7"/>
  <c r="I309" i="7"/>
  <c r="H309" i="7"/>
  <c r="G303" i="7"/>
  <c r="G302" i="7"/>
  <c r="G301" i="7"/>
  <c r="G300" i="7"/>
  <c r="G299" i="7"/>
  <c r="G298" i="7"/>
  <c r="G297" i="7"/>
  <c r="G296" i="7"/>
  <c r="G295" i="7"/>
  <c r="G294" i="7"/>
  <c r="G293" i="7"/>
  <c r="G292" i="7"/>
  <c r="G291" i="7"/>
  <c r="G290" i="7"/>
  <c r="G289" i="7"/>
  <c r="G288" i="7"/>
  <c r="J287" i="7"/>
  <c r="I287" i="7"/>
  <c r="G286" i="7"/>
  <c r="G285" i="7"/>
  <c r="G282" i="7"/>
  <c r="J281" i="7"/>
  <c r="I281" i="7"/>
  <c r="H281" i="7"/>
  <c r="G280" i="7"/>
  <c r="G279" i="7"/>
  <c r="G277" i="7"/>
  <c r="J276" i="7"/>
  <c r="I276" i="7"/>
  <c r="H276" i="7"/>
  <c r="G273" i="7"/>
  <c r="G272" i="7"/>
  <c r="G271" i="7"/>
  <c r="G270" i="7"/>
  <c r="G269" i="7"/>
  <c r="G268" i="7"/>
  <c r="G267" i="7"/>
  <c r="G266" i="7"/>
  <c r="G265" i="7"/>
  <c r="G264" i="7"/>
  <c r="G263" i="7"/>
  <c r="J262" i="7"/>
  <c r="I262" i="7"/>
  <c r="H262" i="7"/>
  <c r="G261" i="7"/>
  <c r="G260" i="7"/>
  <c r="G259" i="7"/>
  <c r="J258" i="7"/>
  <c r="I258" i="7"/>
  <c r="H258" i="7"/>
  <c r="G257" i="7"/>
  <c r="G256" i="7"/>
  <c r="G255" i="7"/>
  <c r="J254" i="7"/>
  <c r="I254" i="7"/>
  <c r="H254" i="7"/>
  <c r="G253" i="7"/>
  <c r="J251" i="7"/>
  <c r="I251" i="7"/>
  <c r="H251" i="7"/>
  <c r="J247" i="7"/>
  <c r="I247" i="7"/>
  <c r="G246" i="7"/>
  <c r="G245" i="7"/>
  <c r="G244" i="7"/>
  <c r="G243" i="7"/>
  <c r="G242" i="7"/>
  <c r="G241" i="7"/>
  <c r="J238" i="7"/>
  <c r="I238" i="7"/>
  <c r="H238" i="7"/>
  <c r="J234" i="7"/>
  <c r="I234" i="7"/>
  <c r="G233" i="7"/>
  <c r="G232" i="7"/>
  <c r="G231" i="7"/>
  <c r="G230" i="7"/>
  <c r="G229" i="7"/>
  <c r="G228" i="7"/>
  <c r="G227" i="7"/>
  <c r="G226" i="7"/>
  <c r="G225" i="7"/>
  <c r="G224" i="7"/>
  <c r="G223" i="7"/>
  <c r="G222" i="7"/>
  <c r="G221" i="7"/>
  <c r="J219" i="7"/>
  <c r="I219" i="7"/>
  <c r="H219" i="7"/>
  <c r="G214" i="7"/>
  <c r="G213" i="7"/>
  <c r="G206" i="7"/>
  <c r="J205" i="7"/>
  <c r="I205" i="7"/>
  <c r="G204" i="7"/>
  <c r="G203" i="7"/>
  <c r="G202" i="7"/>
  <c r="G201" i="7"/>
  <c r="J200" i="7"/>
  <c r="I200" i="7"/>
  <c r="G199" i="7"/>
  <c r="G198" i="7"/>
  <c r="G197" i="7"/>
  <c r="G196" i="7"/>
  <c r="G195" i="7"/>
  <c r="G194" i="7"/>
  <c r="J193" i="7"/>
  <c r="I193" i="7"/>
  <c r="G192" i="7"/>
  <c r="G191" i="7"/>
  <c r="G190" i="7"/>
  <c r="J189" i="7"/>
  <c r="I189" i="7"/>
  <c r="G188" i="7"/>
  <c r="G187" i="7"/>
  <c r="G186" i="7"/>
  <c r="G185" i="7"/>
  <c r="G184" i="7"/>
  <c r="G183" i="7"/>
  <c r="G182" i="7"/>
  <c r="G181" i="7"/>
  <c r="G180" i="7"/>
  <c r="G179" i="7"/>
  <c r="G178" i="7"/>
  <c r="J177" i="7"/>
  <c r="I177" i="7"/>
  <c r="J175" i="7"/>
  <c r="I175" i="7"/>
  <c r="H175" i="7"/>
  <c r="J171" i="7"/>
  <c r="I171" i="7"/>
  <c r="H171" i="7"/>
  <c r="F170" i="7"/>
  <c r="F169" i="7"/>
  <c r="J167" i="7"/>
  <c r="I167" i="7"/>
  <c r="H167" i="7"/>
  <c r="J163" i="7"/>
  <c r="I163" i="7"/>
  <c r="H163" i="7"/>
  <c r="H58" i="12" s="1"/>
  <c r="H57" i="12" s="1"/>
  <c r="F162" i="7"/>
  <c r="F161" i="7"/>
  <c r="F160" i="7"/>
  <c r="F159" i="7"/>
  <c r="J157" i="7"/>
  <c r="I157" i="7"/>
  <c r="H157" i="7"/>
  <c r="J153" i="7"/>
  <c r="I153" i="7"/>
  <c r="H153" i="7"/>
  <c r="H56" i="12" s="1"/>
  <c r="F152" i="7"/>
  <c r="F151" i="7"/>
  <c r="J148" i="7"/>
  <c r="I148" i="7"/>
  <c r="H148" i="7"/>
  <c r="J144" i="7"/>
  <c r="I144" i="7"/>
  <c r="H144" i="7"/>
  <c r="H55" i="12" s="1"/>
  <c r="D55" i="12" s="1"/>
  <c r="G143" i="7"/>
  <c r="G142" i="7"/>
  <c r="G141" i="7"/>
  <c r="G140" i="7"/>
  <c r="G139" i="7"/>
  <c r="G138" i="7"/>
  <c r="G137" i="7"/>
  <c r="G136" i="7"/>
  <c r="G135" i="7"/>
  <c r="G134" i="7"/>
  <c r="J132" i="7"/>
  <c r="I132" i="7"/>
  <c r="H132" i="7"/>
  <c r="J116" i="7"/>
  <c r="I116" i="7"/>
  <c r="H116" i="7"/>
  <c r="G104" i="7"/>
  <c r="G98" i="7"/>
  <c r="G97" i="7"/>
  <c r="J95" i="7"/>
  <c r="I95" i="7"/>
  <c r="H95" i="7"/>
  <c r="J91" i="7"/>
  <c r="J65" i="6" s="1"/>
  <c r="I91" i="7"/>
  <c r="I65" i="6" s="1"/>
  <c r="H91" i="7"/>
  <c r="H65" i="6" s="1"/>
  <c r="J88" i="7"/>
  <c r="I88" i="7"/>
  <c r="H88" i="7"/>
  <c r="J84" i="7"/>
  <c r="J59" i="6" s="1"/>
  <c r="I84" i="7"/>
  <c r="I59" i="6" s="1"/>
  <c r="H84" i="7"/>
  <c r="H59" i="6" s="1"/>
  <c r="J80" i="7"/>
  <c r="I80" i="7"/>
  <c r="H80" i="7"/>
  <c r="J76" i="7"/>
  <c r="J53" i="6" s="1"/>
  <c r="I76" i="7"/>
  <c r="I53" i="6" s="1"/>
  <c r="H76" i="7"/>
  <c r="H53" i="6" s="1"/>
  <c r="J73" i="7"/>
  <c r="I73" i="7"/>
  <c r="H73" i="7"/>
  <c r="J69" i="7"/>
  <c r="I69" i="7"/>
  <c r="H69" i="7"/>
  <c r="J67" i="7"/>
  <c r="I67" i="7"/>
  <c r="H67" i="7"/>
  <c r="J63" i="7"/>
  <c r="N17" i="18" s="1"/>
  <c r="I63" i="7"/>
  <c r="M17" i="18" s="1"/>
  <c r="H63" i="7"/>
  <c r="J61" i="7"/>
  <c r="I61" i="7"/>
  <c r="H61" i="7"/>
  <c r="J57" i="7"/>
  <c r="I57" i="7"/>
  <c r="H57" i="7"/>
  <c r="J40" i="6"/>
  <c r="I40" i="6"/>
  <c r="H40" i="6"/>
  <c r="J27" i="7"/>
  <c r="I27" i="7"/>
  <c r="H27" i="7"/>
  <c r="M22" i="7"/>
  <c r="L22" i="7"/>
  <c r="K22" i="7"/>
  <c r="J21" i="7"/>
  <c r="I21" i="7"/>
  <c r="H21" i="7"/>
  <c r="I374" i="5"/>
  <c r="J374" i="5"/>
  <c r="H374" i="5"/>
  <c r="I308" i="5"/>
  <c r="J308" i="5"/>
  <c r="H308" i="5"/>
  <c r="I295" i="5"/>
  <c r="J295" i="5"/>
  <c r="H295" i="5"/>
  <c r="I270" i="5"/>
  <c r="J270" i="5"/>
  <c r="H270" i="5"/>
  <c r="I207" i="5"/>
  <c r="J207" i="5"/>
  <c r="H207" i="5"/>
  <c r="I199" i="5"/>
  <c r="J199" i="5"/>
  <c r="H199" i="5"/>
  <c r="I190" i="5"/>
  <c r="J190" i="5"/>
  <c r="H190" i="5"/>
  <c r="I181" i="5"/>
  <c r="J181" i="5"/>
  <c r="I165" i="5"/>
  <c r="J165" i="5"/>
  <c r="H165" i="5"/>
  <c r="I149" i="5"/>
  <c r="J149" i="5"/>
  <c r="H149" i="5"/>
  <c r="I116" i="5"/>
  <c r="J116" i="5"/>
  <c r="H116" i="5"/>
  <c r="I109" i="5"/>
  <c r="J109" i="5"/>
  <c r="H109" i="5"/>
  <c r="I101" i="5"/>
  <c r="J101" i="5"/>
  <c r="H101" i="5"/>
  <c r="I94" i="5"/>
  <c r="J94" i="5"/>
  <c r="H94" i="5"/>
  <c r="I88" i="5"/>
  <c r="J88" i="5"/>
  <c r="H88" i="5"/>
  <c r="I82" i="5"/>
  <c r="J82" i="5"/>
  <c r="H82" i="5"/>
  <c r="I29" i="5"/>
  <c r="J29" i="5"/>
  <c r="H29" i="5"/>
  <c r="J22" i="5"/>
  <c r="I22" i="5"/>
  <c r="H394" i="7" l="1"/>
  <c r="L16" i="18"/>
  <c r="K54" i="9"/>
  <c r="K50" i="9"/>
  <c r="K44" i="9"/>
  <c r="H28" i="6"/>
  <c r="H30" i="6" s="1"/>
  <c r="K71" i="9"/>
  <c r="K73" i="9"/>
  <c r="L17" i="18"/>
  <c r="H42" i="12"/>
  <c r="H40" i="12" s="1"/>
  <c r="I36" i="6"/>
  <c r="J36" i="6"/>
  <c r="G50" i="18"/>
  <c r="M44" i="9"/>
  <c r="J44" i="12"/>
  <c r="J60" i="6"/>
  <c r="H66" i="6"/>
  <c r="L71" i="9"/>
  <c r="L73" i="9"/>
  <c r="I66" i="6"/>
  <c r="M71" i="9"/>
  <c r="M73" i="9"/>
  <c r="M48" i="9"/>
  <c r="M47" i="9" s="1"/>
  <c r="E50" i="18"/>
  <c r="H60" i="6"/>
  <c r="J45" i="12"/>
  <c r="J66" i="6"/>
  <c r="L48" i="9"/>
  <c r="L47" i="9" s="1"/>
  <c r="H31" i="12"/>
  <c r="D31" i="12" s="1"/>
  <c r="F50" i="18"/>
  <c r="L44" i="9"/>
  <c r="I60" i="6"/>
  <c r="I251" i="8"/>
  <c r="F57" i="18" s="1"/>
  <c r="H54" i="6"/>
  <c r="E52" i="18"/>
  <c r="E54" i="18"/>
  <c r="J57" i="12"/>
  <c r="D57" i="12" s="1"/>
  <c r="E55" i="18"/>
  <c r="J54" i="6"/>
  <c r="G52" i="18"/>
  <c r="I54" i="6"/>
  <c r="F52" i="18"/>
  <c r="E58" i="18"/>
  <c r="E59" i="18"/>
  <c r="J251" i="8"/>
  <c r="G57" i="18" s="1"/>
  <c r="I42" i="6"/>
  <c r="L20" i="6"/>
  <c r="J42" i="6"/>
  <c r="D58" i="12"/>
  <c r="I80" i="6"/>
  <c r="I81" i="6" s="1"/>
  <c r="H80" i="6"/>
  <c r="H81" i="6" s="1"/>
  <c r="J80" i="6"/>
  <c r="J81" i="6" s="1"/>
  <c r="H42" i="6"/>
  <c r="J46" i="12"/>
  <c r="H451" i="8"/>
  <c r="J64" i="12" s="1"/>
  <c r="H304" i="7"/>
  <c r="J347" i="8"/>
  <c r="G60" i="18" s="1"/>
  <c r="I347" i="8"/>
  <c r="F60" i="18" s="1"/>
  <c r="J451" i="8"/>
  <c r="G62" i="18" s="1"/>
  <c r="I451" i="8"/>
  <c r="F62" i="18" s="1"/>
  <c r="J394" i="7"/>
  <c r="I274" i="7"/>
  <c r="I394" i="7"/>
  <c r="H274" i="7"/>
  <c r="J274" i="7"/>
  <c r="J304" i="7"/>
  <c r="J215" i="7"/>
  <c r="N12" i="18" s="1"/>
  <c r="I215" i="7"/>
  <c r="M12" i="18" s="1"/>
  <c r="I304" i="7"/>
  <c r="J40" i="12" l="1"/>
  <c r="H36" i="6"/>
  <c r="H43" i="6" s="1"/>
  <c r="H31" i="6"/>
  <c r="I43" i="6"/>
  <c r="D42" i="12"/>
  <c r="J43" i="6"/>
  <c r="H29" i="12"/>
  <c r="D29" i="12" s="1"/>
  <c r="H28" i="12"/>
  <c r="F63" i="18"/>
  <c r="F35" i="18" s="1"/>
  <c r="F45" i="18" s="1"/>
  <c r="G63" i="18"/>
  <c r="G35" i="18" s="1"/>
  <c r="G45" i="18" s="1"/>
  <c r="E62" i="18"/>
  <c r="E63" i="18" s="1"/>
  <c r="E35" i="18" s="1"/>
  <c r="E45" i="18" s="1"/>
  <c r="H64" i="12"/>
  <c r="J54" i="12"/>
  <c r="M81" i="6"/>
  <c r="L81" i="6"/>
  <c r="K81" i="6"/>
  <c r="P44" i="9"/>
  <c r="J28" i="12"/>
  <c r="H305" i="7"/>
  <c r="L14" i="18" s="1"/>
  <c r="L24" i="18" s="1"/>
  <c r="H452" i="8"/>
  <c r="J452" i="8"/>
  <c r="I452" i="8"/>
  <c r="I305" i="7"/>
  <c r="J305" i="7"/>
  <c r="L24" i="5"/>
  <c r="M24" i="5"/>
  <c r="K24" i="5"/>
  <c r="L23" i="5"/>
  <c r="M23" i="5"/>
  <c r="K23" i="5"/>
  <c r="I470" i="5"/>
  <c r="J470" i="5"/>
  <c r="H470" i="5"/>
  <c r="F65" i="12" s="1"/>
  <c r="E65" i="12" s="1"/>
  <c r="D65" i="12" s="1"/>
  <c r="F469" i="5"/>
  <c r="F447" i="19" s="1"/>
  <c r="N447" i="19" s="1"/>
  <c r="G459" i="5"/>
  <c r="I458" i="5"/>
  <c r="J458" i="5"/>
  <c r="H458" i="5"/>
  <c r="H447" i="5"/>
  <c r="I447" i="5"/>
  <c r="J447" i="5"/>
  <c r="G429" i="5"/>
  <c r="G430" i="5"/>
  <c r="G432" i="5"/>
  <c r="G433" i="5"/>
  <c r="G434" i="5"/>
  <c r="G435" i="5"/>
  <c r="G436" i="5"/>
  <c r="G441" i="5"/>
  <c r="G442" i="5"/>
  <c r="G443" i="5"/>
  <c r="G444" i="5"/>
  <c r="G445" i="5"/>
  <c r="I426" i="5"/>
  <c r="J426" i="5"/>
  <c r="H426" i="5"/>
  <c r="I415" i="5"/>
  <c r="J415" i="5"/>
  <c r="H415" i="5"/>
  <c r="I407" i="5"/>
  <c r="J407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I390" i="5"/>
  <c r="J390" i="5"/>
  <c r="G379" i="5"/>
  <c r="G380" i="5"/>
  <c r="G381" i="5"/>
  <c r="G382" i="5"/>
  <c r="G386" i="5"/>
  <c r="G387" i="5"/>
  <c r="G388" i="5"/>
  <c r="G389" i="5"/>
  <c r="I13" i="6" l="1"/>
  <c r="I16" i="6" s="1"/>
  <c r="L146" i="9" s="1"/>
  <c r="L145" i="9" s="1"/>
  <c r="J13" i="6"/>
  <c r="J16" i="6" s="1"/>
  <c r="M146" i="9" s="1"/>
  <c r="M145" i="9" s="1"/>
  <c r="V57" i="9"/>
  <c r="J395" i="7"/>
  <c r="J10" i="6" s="1"/>
  <c r="J12" i="6" s="1"/>
  <c r="M112" i="9" s="1"/>
  <c r="M111" i="9" s="1"/>
  <c r="M110" i="9" s="1"/>
  <c r="N14" i="18"/>
  <c r="N24" i="18" s="1"/>
  <c r="I395" i="7"/>
  <c r="I396" i="7" s="1"/>
  <c r="I86" i="6" s="1"/>
  <c r="M14" i="18"/>
  <c r="M24" i="18" s="1"/>
  <c r="J453" i="8"/>
  <c r="H453" i="8"/>
  <c r="H13" i="6"/>
  <c r="I453" i="8"/>
  <c r="J47" i="12"/>
  <c r="F446" i="8"/>
  <c r="N446" i="8" s="1"/>
  <c r="I481" i="5"/>
  <c r="J481" i="5"/>
  <c r="J35" i="6"/>
  <c r="I35" i="6"/>
  <c r="D28" i="12"/>
  <c r="H395" i="7"/>
  <c r="V59" i="9" s="1"/>
  <c r="H63" i="12"/>
  <c r="H54" i="12" s="1"/>
  <c r="I482" i="5"/>
  <c r="H482" i="5"/>
  <c r="H481" i="5"/>
  <c r="E23" i="18" s="1"/>
  <c r="J482" i="5"/>
  <c r="G377" i="5"/>
  <c r="G465" i="5"/>
  <c r="G457" i="5"/>
  <c r="G446" i="5"/>
  <c r="G428" i="5"/>
  <c r="G425" i="5"/>
  <c r="G424" i="5"/>
  <c r="G423" i="5"/>
  <c r="G422" i="5"/>
  <c r="G421" i="5"/>
  <c r="G417" i="5"/>
  <c r="G414" i="5"/>
  <c r="G413" i="5"/>
  <c r="G409" i="5"/>
  <c r="G392" i="5"/>
  <c r="G378" i="5"/>
  <c r="G353" i="5"/>
  <c r="G357" i="5"/>
  <c r="G358" i="5"/>
  <c r="G359" i="5"/>
  <c r="G360" i="5"/>
  <c r="G368" i="5"/>
  <c r="G367" i="5"/>
  <c r="G366" i="5"/>
  <c r="G365" i="5"/>
  <c r="G364" i="5"/>
  <c r="G363" i="5"/>
  <c r="G362" i="5"/>
  <c r="G361" i="5"/>
  <c r="G352" i="5"/>
  <c r="G351" i="5"/>
  <c r="G350" i="5"/>
  <c r="J349" i="5"/>
  <c r="I349" i="5"/>
  <c r="G348" i="5"/>
  <c r="G347" i="5"/>
  <c r="G346" i="5"/>
  <c r="J345" i="5"/>
  <c r="I345" i="5"/>
  <c r="H345" i="5"/>
  <c r="G344" i="5"/>
  <c r="G343" i="5"/>
  <c r="G342" i="5"/>
  <c r="J341" i="5"/>
  <c r="I341" i="5"/>
  <c r="I320" i="5"/>
  <c r="J320" i="5"/>
  <c r="I316" i="5"/>
  <c r="J316" i="5"/>
  <c r="H316" i="5"/>
  <c r="H339" i="5" s="1"/>
  <c r="H486" i="5" s="1"/>
  <c r="I311" i="5"/>
  <c r="J311" i="5"/>
  <c r="G331" i="5"/>
  <c r="G332" i="5"/>
  <c r="G333" i="5"/>
  <c r="G334" i="5"/>
  <c r="G335" i="5"/>
  <c r="G336" i="5"/>
  <c r="G337" i="5"/>
  <c r="G338" i="5"/>
  <c r="G330" i="5"/>
  <c r="I97" i="6" l="1"/>
  <c r="I88" i="6"/>
  <c r="J97" i="6"/>
  <c r="J88" i="6"/>
  <c r="H88" i="6"/>
  <c r="K26" i="9"/>
  <c r="J396" i="7"/>
  <c r="J86" i="6" s="1"/>
  <c r="I10" i="6"/>
  <c r="Q161" i="9"/>
  <c r="R161" i="9"/>
  <c r="K13" i="6"/>
  <c r="H16" i="6"/>
  <c r="K146" i="9" s="1"/>
  <c r="F64" i="12"/>
  <c r="E64" i="12" s="1"/>
  <c r="D64" i="12" s="1"/>
  <c r="L32" i="9"/>
  <c r="R127" i="9"/>
  <c r="R111" i="9"/>
  <c r="P161" i="9"/>
  <c r="I94" i="6"/>
  <c r="L94" i="6" s="1"/>
  <c r="L195" i="9"/>
  <c r="L196" i="9"/>
  <c r="H369" i="5"/>
  <c r="K36" i="6"/>
  <c r="J31" i="6"/>
  <c r="M36" i="6"/>
  <c r="I31" i="6"/>
  <c r="L36" i="6"/>
  <c r="J27" i="12"/>
  <c r="H47" i="12"/>
  <c r="M196" i="9"/>
  <c r="M195" i="9"/>
  <c r="H396" i="7"/>
  <c r="H10" i="6"/>
  <c r="K47" i="9"/>
  <c r="P46" i="9" s="1"/>
  <c r="H35" i="6"/>
  <c r="I369" i="5"/>
  <c r="I339" i="5"/>
  <c r="I486" i="5" s="1"/>
  <c r="J339" i="5"/>
  <c r="J486" i="5" s="1"/>
  <c r="J369" i="5"/>
  <c r="K188" i="9" l="1"/>
  <c r="J95" i="6"/>
  <c r="M95" i="6" s="1"/>
  <c r="J94" i="6"/>
  <c r="M94" i="6" s="1"/>
  <c r="I95" i="6"/>
  <c r="L95" i="6" s="1"/>
  <c r="J18" i="12"/>
  <c r="D20" i="12"/>
  <c r="K29" i="9" s="1"/>
  <c r="H86" i="6"/>
  <c r="K16" i="6"/>
  <c r="K145" i="9"/>
  <c r="M32" i="9"/>
  <c r="M193" i="9" s="1"/>
  <c r="I12" i="6"/>
  <c r="F63" i="12"/>
  <c r="E63" i="12" s="1"/>
  <c r="D63" i="12" s="1"/>
  <c r="E22" i="18"/>
  <c r="G54" i="12"/>
  <c r="G47" i="12" s="1"/>
  <c r="G27" i="12" s="1"/>
  <c r="N19" i="12" s="1"/>
  <c r="K10" i="6"/>
  <c r="H12" i="6"/>
  <c r="L31" i="9"/>
  <c r="L193" i="9"/>
  <c r="L86" i="6"/>
  <c r="P127" i="9"/>
  <c r="H27" i="12"/>
  <c r="K196" i="9"/>
  <c r="K195" i="9"/>
  <c r="I370" i="5"/>
  <c r="J370" i="5"/>
  <c r="H370" i="5"/>
  <c r="G319" i="5"/>
  <c r="G318" i="5"/>
  <c r="G317" i="5"/>
  <c r="G315" i="5"/>
  <c r="G314" i="5"/>
  <c r="G312" i="5"/>
  <c r="G310" i="5"/>
  <c r="J304" i="5"/>
  <c r="I304" i="5"/>
  <c r="H304" i="5"/>
  <c r="F62" i="12" s="1"/>
  <c r="E62" i="12" s="1"/>
  <c r="D62" i="12" s="1"/>
  <c r="G303" i="5"/>
  <c r="G302" i="5"/>
  <c r="G301" i="5"/>
  <c r="G300" i="5"/>
  <c r="G299" i="5"/>
  <c r="G298" i="5"/>
  <c r="G280" i="5"/>
  <c r="G281" i="5"/>
  <c r="G282" i="5"/>
  <c r="G278" i="5"/>
  <c r="G273" i="5"/>
  <c r="G274" i="5"/>
  <c r="G277" i="5"/>
  <c r="G279" i="5"/>
  <c r="G272" i="5"/>
  <c r="I257" i="5"/>
  <c r="J257" i="5"/>
  <c r="I250" i="5"/>
  <c r="J250" i="5"/>
  <c r="J240" i="5"/>
  <c r="G249" i="5"/>
  <c r="G248" i="5"/>
  <c r="K190" i="9" l="1"/>
  <c r="P29" i="9"/>
  <c r="L192" i="9"/>
  <c r="H97" i="6"/>
  <c r="H95" i="6" s="1"/>
  <c r="D18" i="12"/>
  <c r="J14" i="12"/>
  <c r="L18" i="12"/>
  <c r="Q127" i="9"/>
  <c r="L112" i="9"/>
  <c r="L111" i="9" s="1"/>
  <c r="K144" i="9"/>
  <c r="P145" i="9"/>
  <c r="K32" i="9"/>
  <c r="H14" i="12"/>
  <c r="O19" i="12" s="1"/>
  <c r="K12" i="6"/>
  <c r="M31" i="9"/>
  <c r="M192" i="9" s="1"/>
  <c r="M86" i="6"/>
  <c r="J266" i="5"/>
  <c r="I266" i="5"/>
  <c r="Q31" i="9"/>
  <c r="G252" i="5"/>
  <c r="G255" i="5"/>
  <c r="G256" i="5"/>
  <c r="G251" i="5"/>
  <c r="G242" i="5"/>
  <c r="G243" i="5"/>
  <c r="G247" i="5"/>
  <c r="G241" i="5"/>
  <c r="G239" i="5"/>
  <c r="G238" i="5"/>
  <c r="G231" i="5"/>
  <c r="G229" i="5"/>
  <c r="L14" i="12" l="1"/>
  <c r="Q19" i="12"/>
  <c r="K95" i="6"/>
  <c r="K193" i="9"/>
  <c r="K31" i="9"/>
  <c r="K86" i="6"/>
  <c r="L144" i="9"/>
  <c r="Q145" i="9"/>
  <c r="L110" i="9"/>
  <c r="Q111" i="9"/>
  <c r="K110" i="9"/>
  <c r="P111" i="9"/>
  <c r="R31" i="9"/>
  <c r="J203" i="5"/>
  <c r="I203" i="5"/>
  <c r="H203" i="5"/>
  <c r="F202" i="5"/>
  <c r="F201" i="5"/>
  <c r="F194" i="5"/>
  <c r="F185" i="5"/>
  <c r="F184" i="5"/>
  <c r="J186" i="5"/>
  <c r="I186" i="5"/>
  <c r="H186" i="5"/>
  <c r="I177" i="5"/>
  <c r="J177" i="5"/>
  <c r="G167" i="5"/>
  <c r="G169" i="5"/>
  <c r="G170" i="5"/>
  <c r="G171" i="5"/>
  <c r="G172" i="5"/>
  <c r="G173" i="5"/>
  <c r="G174" i="5"/>
  <c r="G175" i="5"/>
  <c r="G176" i="5"/>
  <c r="G168" i="5"/>
  <c r="G119" i="5"/>
  <c r="I112" i="5"/>
  <c r="J112" i="5"/>
  <c r="H112" i="5"/>
  <c r="K58" i="9" s="1"/>
  <c r="I105" i="5"/>
  <c r="J105" i="5"/>
  <c r="H105" i="5"/>
  <c r="K57" i="9" s="1"/>
  <c r="I97" i="5"/>
  <c r="L56" i="9" s="1"/>
  <c r="J97" i="5"/>
  <c r="M56" i="9" s="1"/>
  <c r="H97" i="5"/>
  <c r="K56" i="9" s="1"/>
  <c r="J90" i="5"/>
  <c r="M65" i="9" s="1"/>
  <c r="I90" i="5"/>
  <c r="L65" i="9" s="1"/>
  <c r="H90" i="5"/>
  <c r="K65" i="9" s="1"/>
  <c r="J84" i="5"/>
  <c r="I84" i="5"/>
  <c r="J59" i="5"/>
  <c r="M46" i="9" s="1"/>
  <c r="M43" i="9" s="1"/>
  <c r="I59" i="5"/>
  <c r="L46" i="9" s="1"/>
  <c r="L43" i="9" s="1"/>
  <c r="H59" i="5"/>
  <c r="K46" i="9" s="1"/>
  <c r="K23" i="9" l="1"/>
  <c r="E20" i="18"/>
  <c r="H483" i="5"/>
  <c r="K69" i="9" s="1"/>
  <c r="M144" i="9"/>
  <c r="R145" i="9"/>
  <c r="K192" i="9"/>
  <c r="I58" i="6"/>
  <c r="I61" i="6" s="1"/>
  <c r="L57" i="9"/>
  <c r="L54" i="9"/>
  <c r="L50" i="9"/>
  <c r="J64" i="6"/>
  <c r="J67" i="6" s="1"/>
  <c r="M58" i="9"/>
  <c r="E18" i="18"/>
  <c r="M50" i="9"/>
  <c r="M54" i="9"/>
  <c r="J58" i="6"/>
  <c r="J61" i="6" s="1"/>
  <c r="M57" i="9"/>
  <c r="I64" i="6"/>
  <c r="I67" i="6" s="1"/>
  <c r="L58" i="9"/>
  <c r="E14" i="18"/>
  <c r="I485" i="5"/>
  <c r="I93" i="6" s="1"/>
  <c r="J485" i="5"/>
  <c r="J93" i="6" s="1"/>
  <c r="H485" i="5"/>
  <c r="H93" i="6" s="1"/>
  <c r="J52" i="6"/>
  <c r="J55" i="6" s="1"/>
  <c r="I52" i="6"/>
  <c r="I55" i="6" s="1"/>
  <c r="F45" i="12"/>
  <c r="E45" i="12" s="1"/>
  <c r="D45" i="12" s="1"/>
  <c r="H58" i="6"/>
  <c r="H61" i="6" s="1"/>
  <c r="F46" i="12"/>
  <c r="E46" i="12" s="1"/>
  <c r="D46" i="12" s="1"/>
  <c r="H64" i="6"/>
  <c r="H67" i="6" s="1"/>
  <c r="F44" i="12"/>
  <c r="H52" i="6"/>
  <c r="H55" i="6" s="1"/>
  <c r="F56" i="12"/>
  <c r="F54" i="12" s="1"/>
  <c r="J483" i="5"/>
  <c r="I483" i="5"/>
  <c r="L69" i="9" s="1"/>
  <c r="F40" i="12" l="1"/>
  <c r="E17" i="18"/>
  <c r="E24" i="18" s="1"/>
  <c r="K66" i="9"/>
  <c r="H6" i="6"/>
  <c r="V56" i="9"/>
  <c r="H104" i="6"/>
  <c r="P26" i="9" s="1"/>
  <c r="J104" i="6"/>
  <c r="M26" i="9"/>
  <c r="M23" i="9" s="1"/>
  <c r="J92" i="6"/>
  <c r="M69" i="9"/>
  <c r="M66" i="9" s="1"/>
  <c r="I92" i="6"/>
  <c r="I104" i="6"/>
  <c r="L26" i="9"/>
  <c r="M55" i="9"/>
  <c r="L55" i="9"/>
  <c r="I484" i="5"/>
  <c r="Q25" i="6" s="1"/>
  <c r="L66" i="9"/>
  <c r="H484" i="5"/>
  <c r="J44" i="6"/>
  <c r="M29" i="9" s="1"/>
  <c r="J484" i="5"/>
  <c r="R25" i="6" s="1"/>
  <c r="I44" i="6"/>
  <c r="L29" i="9" s="1"/>
  <c r="M20" i="6"/>
  <c r="Q68" i="9"/>
  <c r="N20" i="6"/>
  <c r="R68" i="9"/>
  <c r="K55" i="9"/>
  <c r="J6" i="6"/>
  <c r="I6" i="6"/>
  <c r="I9" i="6" s="1"/>
  <c r="E44" i="12"/>
  <c r="E56" i="12"/>
  <c r="E54" i="12" s="1"/>
  <c r="F47" i="12"/>
  <c r="K43" i="9"/>
  <c r="L42" i="9" l="1"/>
  <c r="M42" i="9"/>
  <c r="K42" i="9"/>
  <c r="P42" i="9" s="1"/>
  <c r="D44" i="12"/>
  <c r="D40" i="12" s="1"/>
  <c r="E40" i="12"/>
  <c r="M190" i="9"/>
  <c r="R29" i="9"/>
  <c r="L190" i="9"/>
  <c r="Q29" i="9"/>
  <c r="H85" i="6"/>
  <c r="K93" i="6" s="1"/>
  <c r="L108" i="9"/>
  <c r="L107" i="9" s="1"/>
  <c r="L106" i="9" s="1"/>
  <c r="L85" i="9" s="1"/>
  <c r="Q66" i="9" s="1"/>
  <c r="Q109" i="9"/>
  <c r="Q105" i="9" s="1"/>
  <c r="L104" i="6"/>
  <c r="L23" i="9"/>
  <c r="P25" i="6"/>
  <c r="K104" i="6"/>
  <c r="H9" i="6"/>
  <c r="H19" i="6"/>
  <c r="K6" i="6"/>
  <c r="M43" i="6"/>
  <c r="J9" i="6"/>
  <c r="M108" i="9" s="1"/>
  <c r="M107" i="9" s="1"/>
  <c r="M106" i="9" s="1"/>
  <c r="M85" i="9" s="1"/>
  <c r="L43" i="6"/>
  <c r="K43" i="6"/>
  <c r="I85" i="6"/>
  <c r="J85" i="6"/>
  <c r="J19" i="6"/>
  <c r="R69" i="9" s="1"/>
  <c r="I19" i="6"/>
  <c r="Q69" i="9" s="1"/>
  <c r="F27" i="12"/>
  <c r="H44" i="6"/>
  <c r="D56" i="12"/>
  <c r="D54" i="12" s="1"/>
  <c r="E16" i="12" l="1"/>
  <c r="F14" i="12"/>
  <c r="M19" i="12" s="1"/>
  <c r="Q108" i="9"/>
  <c r="Q89" i="9" s="1"/>
  <c r="O42" i="9"/>
  <c r="L164" i="9"/>
  <c r="L162" i="9" s="1"/>
  <c r="Q162" i="9" s="1"/>
  <c r="Q166" i="9"/>
  <c r="Q167" i="9"/>
  <c r="Q42" i="9"/>
  <c r="J89" i="6"/>
  <c r="P89" i="6" s="1"/>
  <c r="M27" i="9"/>
  <c r="M189" i="9" s="1"/>
  <c r="M93" i="6"/>
  <c r="I89" i="6"/>
  <c r="O89" i="6" s="1"/>
  <c r="L93" i="6"/>
  <c r="R167" i="9"/>
  <c r="R166" i="9"/>
  <c r="M165" i="9"/>
  <c r="H23" i="6"/>
  <c r="L23" i="6" s="1"/>
  <c r="P69" i="9"/>
  <c r="L19" i="6"/>
  <c r="P71" i="9"/>
  <c r="K19" i="6"/>
  <c r="R108" i="9"/>
  <c r="R89" i="9" s="1"/>
  <c r="R109" i="9"/>
  <c r="R105" i="9" s="1"/>
  <c r="J23" i="6"/>
  <c r="I23" i="6"/>
  <c r="I24" i="6" s="1"/>
  <c r="H89" i="6"/>
  <c r="L27" i="9"/>
  <c r="L189" i="9" s="1"/>
  <c r="M19" i="6"/>
  <c r="Q71" i="9"/>
  <c r="N19" i="6"/>
  <c r="R71" i="9"/>
  <c r="K189" i="9"/>
  <c r="D47" i="12"/>
  <c r="E47" i="12"/>
  <c r="K108" i="9" s="1"/>
  <c r="K107" i="9" s="1"/>
  <c r="K106" i="9" s="1"/>
  <c r="K85" i="9" s="1"/>
  <c r="K163" i="9" s="1"/>
  <c r="L201" i="9"/>
  <c r="K162" i="9" l="1"/>
  <c r="P162" i="9" s="1"/>
  <c r="P166" i="9"/>
  <c r="P167" i="9"/>
  <c r="P66" i="9"/>
  <c r="E14" i="12"/>
  <c r="D16" i="12"/>
  <c r="Q163" i="9"/>
  <c r="M92" i="6"/>
  <c r="L92" i="6"/>
  <c r="M89" i="6"/>
  <c r="P163" i="9"/>
  <c r="R66" i="9"/>
  <c r="M162" i="9"/>
  <c r="R162" i="9" s="1"/>
  <c r="R163" i="9"/>
  <c r="R85" i="9"/>
  <c r="K89" i="6"/>
  <c r="H24" i="6"/>
  <c r="M23" i="6"/>
  <c r="Q85" i="9"/>
  <c r="P109" i="9"/>
  <c r="P105" i="9" s="1"/>
  <c r="K9" i="6"/>
  <c r="L47" i="12"/>
  <c r="J24" i="6"/>
  <c r="N23" i="6"/>
  <c r="N89" i="6"/>
  <c r="N90" i="6" s="1"/>
  <c r="P108" i="9"/>
  <c r="P89" i="9" s="1"/>
  <c r="Q27" i="9"/>
  <c r="P27" i="9" s="1"/>
  <c r="R27" i="9"/>
  <c r="P85" i="9"/>
  <c r="M47" i="12"/>
  <c r="E27" i="12"/>
  <c r="M201" i="9"/>
  <c r="K23" i="6"/>
  <c r="D27" i="12"/>
  <c r="L89" i="6"/>
  <c r="K201" i="9"/>
  <c r="H94" i="6" l="1"/>
  <c r="D14" i="12"/>
  <c r="M14" i="12" s="1"/>
  <c r="O31" i="9"/>
  <c r="R42" i="9"/>
  <c r="M104" i="6"/>
  <c r="L188" i="9"/>
  <c r="Q26" i="9"/>
  <c r="R26" i="9"/>
  <c r="M188" i="9"/>
  <c r="P43" i="9"/>
  <c r="K94" i="6" l="1"/>
  <c r="H92" i="6"/>
  <c r="K92" i="6" s="1"/>
  <c r="M186" i="9"/>
  <c r="Q201" i="9" s="1"/>
  <c r="L186" i="9"/>
  <c r="P201" i="9" s="1"/>
  <c r="K186" i="9"/>
  <c r="O201" i="9" s="1"/>
</calcChain>
</file>

<file path=xl/sharedStrings.xml><?xml version="1.0" encoding="utf-8"?>
<sst xmlns="http://schemas.openxmlformats.org/spreadsheetml/2006/main" count="4691" uniqueCount="930">
  <si>
    <t>КОСГУ</t>
  </si>
  <si>
    <t>ИТОГО ПО ВИДУ РАСХОДОВ 111</t>
  </si>
  <si>
    <t>II.  Расчет расходов по виду расходов 119 "Взносы по обязательному социальному страхованию на выплаты по оплате труда работников и иные выплаты работникам учреждений"</t>
  </si>
  <si>
    <t>ИТОГО ПО ВИДУ РАСХОДОВ 119</t>
  </si>
  <si>
    <t>III.  Расчет расходов по виду расходов 112 "Иные выплаты персоналу учреждений, за исключением фонда оплаты труда"</t>
  </si>
  <si>
    <t>Прочие выплаты</t>
  </si>
  <si>
    <t>Суточные при служебных командировках</t>
  </si>
  <si>
    <t>Суточные при командировках на курсы повышения квалификации</t>
  </si>
  <si>
    <t>Транспортные услуги</t>
  </si>
  <si>
    <t>Оплата проезда при командировках на курсы повышения квалификации</t>
  </si>
  <si>
    <t>Прочие услуги</t>
  </si>
  <si>
    <t>Найм жилых помещений при служебных командировках</t>
  </si>
  <si>
    <t>Прочие расходы</t>
  </si>
  <si>
    <t>Выездные соревнования (питание, проживание спортсменов)</t>
  </si>
  <si>
    <t>ИТОГО ПО ВИДУ РАСХОДОВ 112</t>
  </si>
  <si>
    <t>ИТОГО ПО ВИДУ РАСХОДОВ 113</t>
  </si>
  <si>
    <t>V.  Расчет расходов по виду расходов 360 "Иные выплаты населению "</t>
  </si>
  <si>
    <t>Трудоустройство несовершеннолетних граждан (трудовые бригады)</t>
  </si>
  <si>
    <t>возмещение истцу расходов на государственную пошлину и уплата неустойки, оплата расходов на экспертизу судебным актом, возмещение ущерба должностным лицом по суду</t>
  </si>
  <si>
    <t>ИТОГО ПО ВИДУ РАСХОДОВ 831</t>
  </si>
  <si>
    <t>VII.  Расчет расходов по виду расходов 851 "Уплата налога на имущество организаций и земельного налога "</t>
  </si>
  <si>
    <t xml:space="preserve">Остаточная (кадастровая) стоимость </t>
  </si>
  <si>
    <t>Ставка налога%</t>
  </si>
  <si>
    <t>Налог на имущество</t>
  </si>
  <si>
    <t>Земельный налог</t>
  </si>
  <si>
    <t>ИТОГО ПО ВИДУ РАСХОДОВ 851</t>
  </si>
  <si>
    <t>VIII.  Расчет расходов по виду расходов 852 "Уплата прочих налогов, сборов  "</t>
  </si>
  <si>
    <t>Год выпуска автотранспортного средства</t>
  </si>
  <si>
    <t>Количество автотранспортного средства</t>
  </si>
  <si>
    <t>Транспортный налог</t>
  </si>
  <si>
    <t>х</t>
  </si>
  <si>
    <t>ИТОГО ПО ВИДУ РАСХОДОВ 852</t>
  </si>
  <si>
    <t>VIIII.  Расчет расходов по виду расходов 853 "Уплата иных платежей"</t>
  </si>
  <si>
    <t>ИТОГО ПО ВИДУ РАСХОДОВ 853</t>
  </si>
  <si>
    <t>X.  Расчет расходов по виду расходов 243 "Закупка товаров, работ, услуг в целях капитального ремонта государственного (муниципального)  имущества"</t>
  </si>
  <si>
    <t>Количество</t>
  </si>
  <si>
    <t>Услуги по содержанию имущества</t>
  </si>
  <si>
    <t>Капитальный ремонт зданий и сооружений (расшифровать)</t>
  </si>
  <si>
    <t>ИТОГО ПО ВИДУ РАСХОДОВ 243</t>
  </si>
  <si>
    <t>а) 221 "Услуги связи"</t>
  </si>
  <si>
    <t>Повременная оплата междугородных, международных и местных телефонных соединений</t>
  </si>
  <si>
    <t>Абонентская плата</t>
  </si>
  <si>
    <t>оплата по километражу</t>
  </si>
  <si>
    <t>определитель номера</t>
  </si>
  <si>
    <t>выход в город</t>
  </si>
  <si>
    <t>установка телефона</t>
  </si>
  <si>
    <t>интернет  (бухгалтерия)</t>
  </si>
  <si>
    <t>Итого по статье 221</t>
  </si>
  <si>
    <t>б)  222 "Транспортные услуги"</t>
  </si>
  <si>
    <t>Количество человек</t>
  </si>
  <si>
    <t>Найм транспортных средств</t>
  </si>
  <si>
    <t>Оплата проезда при служебных командировках</t>
  </si>
  <si>
    <t>Итого по статье 222</t>
  </si>
  <si>
    <t>Оплата отопления и горячего водоснабжения</t>
  </si>
  <si>
    <t>Г/кал</t>
  </si>
  <si>
    <t>куб.м</t>
  </si>
  <si>
    <t>Водоотведение</t>
  </si>
  <si>
    <t>Потребление электроэнергии</t>
  </si>
  <si>
    <t>КВТ./час</t>
  </si>
  <si>
    <t>Итого по статье 223</t>
  </si>
  <si>
    <t>Аренда зданий (помещений, сооружений)</t>
  </si>
  <si>
    <t>Итого по статье 224</t>
  </si>
  <si>
    <t>Содержание в чистоте и техническое обслуживание помещений, зданий, дворов и сооружений (расшифровать)</t>
  </si>
  <si>
    <t>Итого по статье 225</t>
  </si>
  <si>
    <t>Медосмотр</t>
  </si>
  <si>
    <t>Итого по статье 226</t>
  </si>
  <si>
    <t>Представительские расходы</t>
  </si>
  <si>
    <t>Повышение квалификации</t>
  </si>
  <si>
    <t>Технический осмотр автобусов</t>
  </si>
  <si>
    <t>Итого по статье 290</t>
  </si>
  <si>
    <t>Итого по статье 310</t>
  </si>
  <si>
    <t>Итого</t>
  </si>
  <si>
    <t>Строительные материалы</t>
  </si>
  <si>
    <t>Приобретение запасных частей в части административно-хозяйственного обеспечения</t>
  </si>
  <si>
    <t>Итого по статье 340</t>
  </si>
  <si>
    <t>ИТОГО ПО ВИДУ РАСХОДОВ 244</t>
  </si>
  <si>
    <t>(подпись)</t>
  </si>
  <si>
    <t>Наименование расходов</t>
  </si>
  <si>
    <t>Размер потребления ресурсов</t>
  </si>
  <si>
    <t>* Штатное расписание прилагается</t>
  </si>
  <si>
    <t>Пособие на ребенка до достижения им возраста 3-х лет</t>
  </si>
  <si>
    <t>Госпошлина учреждения-ответчика по решению суда</t>
  </si>
  <si>
    <t xml:space="preserve">Единица измерения </t>
  </si>
  <si>
    <t>параллельный телефон</t>
  </si>
  <si>
    <t>сигнализация</t>
  </si>
  <si>
    <t>Тариф (с учетом НДС), руб.</t>
  </si>
  <si>
    <t>Ставка арендной платы</t>
  </si>
  <si>
    <t>Средний размер выплаты (пособия) на одного работника, руб.</t>
  </si>
  <si>
    <t>Средний размер выплаты  на одного человека, руб.</t>
  </si>
  <si>
    <t>Стоимость</t>
  </si>
  <si>
    <t>Количество номеров</t>
  </si>
  <si>
    <t>Количество платежей в год</t>
  </si>
  <si>
    <t>м2</t>
  </si>
  <si>
    <t>чел.</t>
  </si>
  <si>
    <t>Заведующий</t>
  </si>
  <si>
    <t>усл.</t>
  </si>
  <si>
    <t>шт.</t>
  </si>
  <si>
    <t>Плата за загрязнение окружающей среды</t>
  </si>
  <si>
    <t>мес.</t>
  </si>
  <si>
    <t>I.  Расчет расходов по виду расходов 111 "Фонд оплаты труда"</t>
  </si>
  <si>
    <t>Заработная плата</t>
  </si>
  <si>
    <t>Начисления на выплаты по оплате труда</t>
  </si>
  <si>
    <t>Заместитель заведующего</t>
  </si>
  <si>
    <t>Количество месяцев (дней)</t>
  </si>
  <si>
    <t>Сумма, руб. / год</t>
  </si>
  <si>
    <t xml:space="preserve">Наименование </t>
  </si>
  <si>
    <t>№ п/п</t>
  </si>
  <si>
    <t>IV.  Расчет расходов по виду расходов 113 "Иные выплаты, за исключением фонда оплаты труда  учреждений, лицам, привлекаемым согласно законодательству для выполнения отдельных полномочий"</t>
  </si>
  <si>
    <t>VI.  Расчет расходов по виду расходов 831 "Исполнение судебных актов Российской Федерации и мировых соглашения по возмещению вреда, причинённого в результате незаконных действий (бездействия) органов государственной власти (государственных органов), органов местного самоуправления, либо должностных лиц этих органов, а также в результате деятельности учреждений"</t>
  </si>
  <si>
    <t>1,5%</t>
  </si>
  <si>
    <t>Количество месяцев, (дней)</t>
  </si>
  <si>
    <t>Средняя стоимость, руб.</t>
  </si>
  <si>
    <t>XII.  Расчет расходов по виду расходов 244 "Прочая закупка товаров, работ и услуг для обеспечения государственных (муниципальных) нужд"</t>
  </si>
  <si>
    <t>Наименование показателя</t>
  </si>
  <si>
    <t>Стоимость за единицу, руб.</t>
  </si>
  <si>
    <t>Средняя стоимость услуг в месяц, руб.</t>
  </si>
  <si>
    <t>Период предоставления услуг, (кол-во месяцев)</t>
  </si>
  <si>
    <t>Х</t>
  </si>
  <si>
    <t>в)  223 "Коммунальные услуги"</t>
  </si>
  <si>
    <t>Холодное водоснабжение</t>
  </si>
  <si>
    <t>г)  224 "Арендная плата за пользование имуществом"</t>
  </si>
  <si>
    <t>Аренда транспортных средств</t>
  </si>
  <si>
    <t xml:space="preserve">Количество </t>
  </si>
  <si>
    <t>Стоимость (с учетом НДС), руб.</t>
  </si>
  <si>
    <t>Вывоз мусора</t>
  </si>
  <si>
    <t>м3</t>
  </si>
  <si>
    <t>Дератизация</t>
  </si>
  <si>
    <t>Обслуживание АПС</t>
  </si>
  <si>
    <t>Обслуживание теплосчетчиков</t>
  </si>
  <si>
    <t>Обслуживание расходомеров ХВС</t>
  </si>
  <si>
    <t>Обработка территории от клещей</t>
  </si>
  <si>
    <t>Обслуживание электроустановок</t>
  </si>
  <si>
    <t>Промывка системы отопления (радиаторы 7-ми секционные)</t>
  </si>
  <si>
    <t>Текущий и аварийный ремонт зданий и сооружений, систем ХВС</t>
  </si>
  <si>
    <t>Текущий ремонт к новому учебному году (расшифровать)</t>
  </si>
  <si>
    <t>Оплата услуг по техническому обслуживанию и ремонту оборудования и инвентаря в части административно-хозяйственного обеспечения: (расшифровать)</t>
  </si>
  <si>
    <t>Оплата услуг по техническому обслуживанию и ремонту вычислительной техники: (расшифровать)</t>
  </si>
  <si>
    <t>Поверка весов</t>
  </si>
  <si>
    <t>д)  225 "Услуги по содержанию имущества"</t>
  </si>
  <si>
    <t>е)  226 "Прочие  услуги"</t>
  </si>
  <si>
    <t>Приобретение лицензионных программ</t>
  </si>
  <si>
    <t>Обслуживание  1С</t>
  </si>
  <si>
    <t>Оплата услуг вневедомственной охраны</t>
  </si>
  <si>
    <t>ё)  290 "Прочие  расходы"</t>
  </si>
  <si>
    <t>Приобретение призов и подарков</t>
  </si>
  <si>
    <t>Приобретение учебников</t>
  </si>
  <si>
    <t>Приобретение оргтехники (расшифровать)</t>
  </si>
  <si>
    <t>Приобретение средств вычислительной техники</t>
  </si>
  <si>
    <t>Приобретение имущества (расшифровать)</t>
  </si>
  <si>
    <t>Итого субвенция</t>
  </si>
  <si>
    <t>ж)  310 "Увеличение стоимости основных средств"</t>
  </si>
  <si>
    <t>Канцелярские принадлежности</t>
  </si>
  <si>
    <t>Бумага</t>
  </si>
  <si>
    <t>Папка скоросшиватель</t>
  </si>
  <si>
    <t>Файлы</t>
  </si>
  <si>
    <t>Ручки</t>
  </si>
  <si>
    <t>Краска</t>
  </si>
  <si>
    <t>кг.</t>
  </si>
  <si>
    <t>Приобретение запасных частей ко всем видам вычислительной техники</t>
  </si>
  <si>
    <t>Прочие  хозяйственные  материалы</t>
  </si>
  <si>
    <t>Приобретение мягкого инвентаря</t>
  </si>
  <si>
    <t>Приобретение медикаментов</t>
  </si>
  <si>
    <t>Стиральный порошок</t>
  </si>
  <si>
    <t>Приобретение продуктов питания, всего</t>
  </si>
  <si>
    <t>в том числе: питание детей-льготников</t>
  </si>
  <si>
    <t>питание детей без льгот</t>
  </si>
  <si>
    <t>местный бюджет</t>
  </si>
  <si>
    <t>краевой бюджет</t>
  </si>
  <si>
    <t>Расчеты (обоснования) к плану финансово-хозяйственной деятельности</t>
  </si>
  <si>
    <t xml:space="preserve">на </t>
  </si>
  <si>
    <t>год</t>
  </si>
  <si>
    <t>(субсидия на финансовое обеспечение  выполнения муниципального задания)</t>
  </si>
  <si>
    <t>(наименование учреждения)</t>
  </si>
  <si>
    <t>Дата</t>
  </si>
  <si>
    <t>г.</t>
  </si>
  <si>
    <t>з)  340 "Увеличение стоимости материальных запасов"</t>
  </si>
  <si>
    <t>Примечание*: 1. В столбце "Наименование показателя" допускаетя изменение показателей.  2. Обязательно проставлять единицы измерения.</t>
  </si>
  <si>
    <t>(субсидии, предоставляемые в соответствии с абзацем пункта 1статьи 78.1 Бюджетного кодекса Российской Федерации)</t>
  </si>
  <si>
    <t>(поступления от оказания услуг (выполнения работ) на платной основе и иной, приносящей доход деятельности)</t>
  </si>
  <si>
    <t>КВР</t>
  </si>
  <si>
    <t>расшифровка 4</t>
  </si>
  <si>
    <t>расшифровка 5</t>
  </si>
  <si>
    <t>расшифровка 2</t>
  </si>
  <si>
    <t>Проверка огнезащиты кровли</t>
  </si>
  <si>
    <t>пачка</t>
  </si>
  <si>
    <t>Мыло хозяйственное</t>
  </si>
  <si>
    <t>Мыло туалетное</t>
  </si>
  <si>
    <t>сода кальцинированная</t>
  </si>
  <si>
    <t>Приобретение программного обеспечения 1С,  почтовый агент</t>
  </si>
  <si>
    <t>пач.</t>
  </si>
  <si>
    <t>Поверка огнетушителей</t>
  </si>
  <si>
    <t>Консультирование по работе с компьютерными программами</t>
  </si>
  <si>
    <t>дезифецирующее средство Жавильон</t>
  </si>
  <si>
    <t>Обучение по пожарно-техническому минимуму</t>
  </si>
  <si>
    <t>папки накопители</t>
  </si>
  <si>
    <t>моющее средство</t>
  </si>
  <si>
    <t xml:space="preserve">усл. </t>
  </si>
  <si>
    <t>Техническое обслуживание складских весов</t>
  </si>
  <si>
    <t>лабораторные исследования песка, воды, готовых блюд</t>
  </si>
  <si>
    <t>л.</t>
  </si>
  <si>
    <t>Выполнение злектрозамеров</t>
  </si>
  <si>
    <t>картридж</t>
  </si>
  <si>
    <t>Обучение по охране труда</t>
  </si>
  <si>
    <t>Обслуживание и ремонт компьютеров</t>
  </si>
  <si>
    <t>чистящее средство</t>
  </si>
  <si>
    <t>Мыло жидкое</t>
  </si>
  <si>
    <t>Испытание пожарных кранов</t>
  </si>
  <si>
    <t>Производственный контроль:</t>
  </si>
  <si>
    <t>по финансам</t>
  </si>
  <si>
    <t>жидкость для мытья посуды</t>
  </si>
  <si>
    <t>уп.</t>
  </si>
  <si>
    <t xml:space="preserve">скобы для  степлера </t>
  </si>
  <si>
    <t>(число)</t>
  </si>
  <si>
    <t>(месяц)</t>
  </si>
  <si>
    <t>(год)</t>
  </si>
  <si>
    <t>Дезинсекция</t>
  </si>
  <si>
    <t>Приобретение матер-х запасов за счет средств субвенции</t>
  </si>
  <si>
    <t>Коды</t>
  </si>
  <si>
    <t>по Сводному реестру</t>
  </si>
  <si>
    <t>глава по КБК</t>
  </si>
  <si>
    <t>Учреждение</t>
  </si>
  <si>
    <t>ИНН</t>
  </si>
  <si>
    <t>КПП</t>
  </si>
  <si>
    <t>Единица измерения:</t>
  </si>
  <si>
    <t>руб.</t>
  </si>
  <si>
    <t>по ОКЕИ</t>
  </si>
  <si>
    <t>Раздел 1. Поступления и выплаты</t>
  </si>
  <si>
    <t>Код строки</t>
  </si>
  <si>
    <t>Код по бюджетной классификации Российской Федерации</t>
  </si>
  <si>
    <t>Сумма</t>
  </si>
  <si>
    <t>Остаток средств  на начало текущего финансового года*1</t>
  </si>
  <si>
    <t>0001</t>
  </si>
  <si>
    <t>Остаток средств  на конец  текущего финансового года*1</t>
  </si>
  <si>
    <t>0002</t>
  </si>
  <si>
    <t>Доходы,  всего:</t>
  </si>
  <si>
    <t>в том числе: 
доходы от собственности, всего</t>
  </si>
  <si>
    <t>доходы от оказания услуг, работ, компенсации затрат учреждений, всего</t>
  </si>
  <si>
    <t>доходы от штрафов, пеней, иных сумм принудительного изъятия,  всего</t>
  </si>
  <si>
    <t>безвозмездные денежные поступления,  всего</t>
  </si>
  <si>
    <t>Прочие доходы,  всего</t>
  </si>
  <si>
    <t>в том числе:  
целевые субсидии</t>
  </si>
  <si>
    <t>субсидии на осуществление капитальных вложений</t>
  </si>
  <si>
    <t>доходы от оперций с активами,  всего</t>
  </si>
  <si>
    <t>прочие поступления,  всего</t>
  </si>
  <si>
    <t>из них:  
увеличение остатков денежных средств за счет возврата дебиторской задолженности прошлых лет</t>
  </si>
  <si>
    <t>Расходы,  всего:</t>
  </si>
  <si>
    <t>в том числе:
на выплаты персоналу, всего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</si>
  <si>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</si>
  <si>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учреждений,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</si>
  <si>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 всего</t>
  </si>
  <si>
    <t>на иные выплаты работникам</t>
  </si>
  <si>
    <t>Социальные и иные выплаты населению,  всего</t>
  </si>
  <si>
    <t>в том числе:
социальные выплаты гражданам, кроме публичных нормативных социальных выплат</t>
  </si>
  <si>
    <t>из них:
пособия, компесации и иные социальные выплаты гражданам, кроме публичных нормативных обязательств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</si>
  <si>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</si>
  <si>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Уплата налогов, сборов и иных платежей, всего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</si>
  <si>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</si>
  <si>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</si>
  <si>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взносы в международные организации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</si>
  <si>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</si>
  <si>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 всего*2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</si>
  <si>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</si>
  <si>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муниципального имущества</t>
  </si>
  <si>
    <t>капитальные вложения в объекты муниципальной собственности, всего</t>
  </si>
  <si>
    <t>Выплаты, уменьшающие доход, всего*3</t>
  </si>
  <si>
    <t>налог на добавленную стоимость*3</t>
  </si>
  <si>
    <t>прочие налоги, уменьшающие доход*3</t>
  </si>
  <si>
    <t>Прочие выплаты, всего*4</t>
  </si>
  <si>
    <t>Год начала закупки</t>
  </si>
  <si>
    <t>за пределами планового периода</t>
  </si>
  <si>
    <t>Выплаты на закупку товаров, работ, услуг, всего*6</t>
  </si>
  <si>
    <t>1.1.</t>
  </si>
  <si>
    <t>1.2.</t>
  </si>
  <si>
    <t>по контрактам (договорам), планируемым к заключению в соотвествующем финансовом году без применения норм Федерального закона № 44-ФЗ и Федерального закона № 223-ФЗ*7</t>
  </si>
  <si>
    <t>1.3.</t>
  </si>
  <si>
    <t>1.4.</t>
  </si>
  <si>
    <t>1.4.1.</t>
  </si>
  <si>
    <t>1.4.1.1.</t>
  </si>
  <si>
    <t>1.4.1.2.</t>
  </si>
  <si>
    <t>в соответствии с Федеральным законом № 223-ФЗ*8</t>
  </si>
  <si>
    <t>1.4.2.</t>
  </si>
  <si>
    <t>за счет целевых субсидий</t>
  </si>
  <si>
    <t>1.4.2.1.</t>
  </si>
  <si>
    <t>1.4.2.2.</t>
  </si>
  <si>
    <t>1.4.3.</t>
  </si>
  <si>
    <t>1.4.5.</t>
  </si>
  <si>
    <t>за счет прочих источников финансового обеспечения</t>
  </si>
  <si>
    <t>1.4.5.1.</t>
  </si>
  <si>
    <t>1.4.5.2.</t>
  </si>
  <si>
    <t>2.</t>
  </si>
  <si>
    <t>в том числе по году начала закупки</t>
  </si>
  <si>
    <t>3.</t>
  </si>
  <si>
    <t xml:space="preserve">                                                                                                                                               </t>
  </si>
  <si>
    <t>наименование учреждения</t>
  </si>
  <si>
    <t>Наименование</t>
  </si>
  <si>
    <t>ИТОГО ПО ВИДУ РАСХОДОВ 360</t>
  </si>
  <si>
    <t>ИТОГО ПО ВИДУ РАСХОДОВ 407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</si>
  <si>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</si>
  <si>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закупки*10</t>
  </si>
  <si>
    <t>ИТОГО 111</t>
  </si>
  <si>
    <t>ИТОГО 119</t>
  </si>
  <si>
    <t>ИТОГО 851</t>
  </si>
  <si>
    <t>ИТОГО 853</t>
  </si>
  <si>
    <t>ИТОГО 852</t>
  </si>
  <si>
    <t>ИТОГО 212</t>
  </si>
  <si>
    <t>Расчеты, приведенные в пояснительной записке, соответствуют информации о планируемых объемах расходных обязательств. Расчеты обоснованны и экономически целесообразны.</t>
  </si>
  <si>
    <t>Е.Е. Гончар</t>
  </si>
  <si>
    <t>32-43-35</t>
  </si>
  <si>
    <t>Утверждаю:</t>
  </si>
  <si>
    <t>в том числе:    в соответствии с Федеральным законом № 44-ФЗ</t>
  </si>
  <si>
    <t>в том числе:  в соответствии с Федеральным законом № 44-ФЗ</t>
  </si>
  <si>
    <t>ЗАКЛЮЧЕНИЕ</t>
  </si>
  <si>
    <t>в том числе:   целевые субсидии</t>
  </si>
  <si>
    <t>в том числе:  субсидии на финансовое обеспечение выполнения муниципального задания</t>
  </si>
  <si>
    <t>в том числе:   доходы от собственности, всего</t>
  </si>
  <si>
    <t>из них:    увеличение остатков денежных средств за счет возврата дебиторской задолженности прошлых лет</t>
  </si>
  <si>
    <t>(дата составления Плана)</t>
  </si>
  <si>
    <t>1. Итого субвенция</t>
  </si>
  <si>
    <t>1.1</t>
  </si>
  <si>
    <t>2.1</t>
  </si>
  <si>
    <t>3.1</t>
  </si>
  <si>
    <t>2. Итого местный бюджет</t>
  </si>
  <si>
    <t xml:space="preserve"> </t>
  </si>
  <si>
    <t>Заработная плата (4+5+2)</t>
  </si>
  <si>
    <t>111+119</t>
  </si>
  <si>
    <t>Заработная плата всего (КБ+МБ)</t>
  </si>
  <si>
    <t>111+119+112</t>
  </si>
  <si>
    <t>Выплаты персоналу всего (КБ+МБ)</t>
  </si>
  <si>
    <t>СУММА 24, 26, 28, 30, 32</t>
  </si>
  <si>
    <t>строка 1000 СУММА  120,130,140,150,180</t>
  </si>
  <si>
    <t>в том числе приобретение продуктов питания</t>
  </si>
  <si>
    <t>Приобретение материальных запасов</t>
  </si>
  <si>
    <t>Приобретение основных средств</t>
  </si>
  <si>
    <t>Прочие расходы (призы,кубки)</t>
  </si>
  <si>
    <t>Коммунальные услуги</t>
  </si>
  <si>
    <t>Услуги связи</t>
  </si>
  <si>
    <t/>
  </si>
  <si>
    <t>Прочая закупка товаров, работ и услуг для обеспечения гос. (мун.) нужд</t>
  </si>
  <si>
    <t>407</t>
  </si>
  <si>
    <t>приобретение основных средств</t>
  </si>
  <si>
    <t>прочие услуги</t>
  </si>
  <si>
    <t>Затраты на строительство объектов недвижимого имущества  гос.(мун.) учреждений</t>
  </si>
  <si>
    <t>243</t>
  </si>
  <si>
    <t xml:space="preserve">услуги по содержанию имущества </t>
  </si>
  <si>
    <t>Закупка товаров, работ, услуг на капитальный ремонт гос. (мун.) имущества</t>
  </si>
  <si>
    <t>Расходы на закупку товаров, работ, услуг, ВСЕГО</t>
  </si>
  <si>
    <t>853</t>
  </si>
  <si>
    <t>852</t>
  </si>
  <si>
    <t>Прочие расходы (уплата трансп. налога, госпошлина учреждения-ответчика по решению суда)</t>
  </si>
  <si>
    <t>851</t>
  </si>
  <si>
    <t>Уплата налога на имущество, земельного налога</t>
  </si>
  <si>
    <t>прочие расходы (трудоустройство несовершеннолетних граждан) (трудовые бригады)</t>
  </si>
  <si>
    <t>прочие расходы (питание спортсменов)</t>
  </si>
  <si>
    <t>транспортные услуги</t>
  </si>
  <si>
    <t>из них: прочие выплаты</t>
  </si>
  <si>
    <t>Социальные или иные выплаты населению, всего</t>
  </si>
  <si>
    <t>Начисления на оплату труда</t>
  </si>
  <si>
    <t>Выплаты персоналу, всего</t>
  </si>
  <si>
    <t>Остаток средств на начало текущего финансового года</t>
  </si>
  <si>
    <t>добровольные пожертвования</t>
  </si>
  <si>
    <r>
      <rPr>
        <b/>
        <sz val="14"/>
        <color rgb="FFFFFF00"/>
        <rFont val="Calibri"/>
        <family val="2"/>
        <charset val="204"/>
        <scheme val="minor"/>
      </rPr>
      <t>должно равняться нулю по каждому разделу:</t>
    </r>
    <r>
      <rPr>
        <b/>
        <sz val="12"/>
        <color rgb="FFFFFF00"/>
        <rFont val="Calibri"/>
        <family val="2"/>
        <charset val="204"/>
        <scheme val="minor"/>
      </rPr>
      <t xml:space="preserve"> (ДОХОД + ОСТАТОК НА НАЧАЛО) - РАСХОД</t>
    </r>
  </si>
  <si>
    <t>платные услуги</t>
  </si>
  <si>
    <t>в том числе:  родительская плата</t>
  </si>
  <si>
    <t>ПРОЧИЕ доходы, всего</t>
  </si>
  <si>
    <r>
      <rPr>
        <b/>
        <sz val="13"/>
        <color theme="4" tint="-0.499984740745262"/>
        <rFont val="Arial Cyr"/>
        <charset val="204"/>
      </rPr>
      <t>гранты /</t>
    </r>
    <r>
      <rPr>
        <sz val="13"/>
        <rFont val="Arial Cyr"/>
        <charset val="204"/>
      </rPr>
      <t xml:space="preserve">                </t>
    </r>
  </si>
  <si>
    <r>
      <rPr>
        <b/>
        <sz val="11"/>
        <color theme="4" tint="-0.499984740745262"/>
        <rFont val="Arial Cyr"/>
        <charset val="204"/>
      </rPr>
      <t>поступления от оказания платных усл.</t>
    </r>
    <r>
      <rPr>
        <sz val="11"/>
        <rFont val="Arial Cyr"/>
        <charset val="204"/>
      </rPr>
      <t xml:space="preserve">           </t>
    </r>
  </si>
  <si>
    <r>
      <rPr>
        <b/>
        <sz val="10"/>
        <color theme="4" tint="-0.499984740745262"/>
        <rFont val="Arial Cyr"/>
        <charset val="204"/>
      </rPr>
      <t xml:space="preserve">субсидии кап.вложения </t>
    </r>
    <r>
      <rPr>
        <sz val="11"/>
        <color theme="1"/>
        <rFont val="Calibri"/>
        <family val="2"/>
        <charset val="204"/>
        <scheme val="minor"/>
      </rPr>
      <t/>
    </r>
  </si>
  <si>
    <t>субсидия БК 78.1</t>
  </si>
  <si>
    <r>
      <rPr>
        <b/>
        <sz val="13"/>
        <color theme="4" tint="-0.499984740745262"/>
        <rFont val="Arial Cyr"/>
        <charset val="204"/>
      </rPr>
      <t xml:space="preserve">субсидия МЗ МЕСТНЫЙ </t>
    </r>
    <r>
      <rPr>
        <sz val="11"/>
        <color theme="1"/>
        <rFont val="Calibri"/>
        <family val="2"/>
        <charset val="204"/>
        <scheme val="minor"/>
      </rPr>
      <t/>
    </r>
  </si>
  <si>
    <t>доходы от штрафов, пеней, иных сумм принудительного изъятия</t>
  </si>
  <si>
    <t>ДОЛЖНО РАВНЯТЬСЯ 0: (ДОХОДЫ+ОСТАТОК НА НАЧАЛО) - РАСХОДЫ</t>
  </si>
  <si>
    <t>ВСЕГО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</si>
  <si>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</si>
  <si>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</si>
  <si>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</si>
  <si>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>Субсидии на осуществление капитальных вложений</t>
  </si>
  <si>
    <t>Субсидии, предоставляемые в соответствии с абзацем пункта 1 статьи 78.1 Бюджетного кодекса Российской Федерации</t>
  </si>
  <si>
    <t>Субсидия на финансовое обеспечение муниципального задания</t>
  </si>
  <si>
    <t>в том числе:</t>
  </si>
  <si>
    <t>Всего                             на муниципальное задание</t>
  </si>
  <si>
    <t>ИТОГО</t>
  </si>
  <si>
    <t>Объем финансового обеспечения, руб. (с точностью до двух знаков после запятой-0,00)</t>
  </si>
  <si>
    <t xml:space="preserve">Код </t>
  </si>
  <si>
    <t>ИТОГО по статье 225</t>
  </si>
  <si>
    <t>ИТОГО по статье 226</t>
  </si>
  <si>
    <t>Итого местный бюджет</t>
  </si>
  <si>
    <t>1. Итого местный бюджет</t>
  </si>
  <si>
    <t>Доходы от оказания услуг, работ</t>
  </si>
  <si>
    <t>Иные субсидии, предоставляемые из бюджета</t>
  </si>
  <si>
    <t>КФО</t>
  </si>
  <si>
    <t>Закупка товаров, работ, услуг</t>
  </si>
  <si>
    <t>ВСЕГО В ПФХД</t>
  </si>
  <si>
    <t>Закупка товаров, работ, услуг на кап. ремонт</t>
  </si>
  <si>
    <t>проверка</t>
  </si>
  <si>
    <t>РАВНО СУММА ИТОГО - СУММА НА ДЕТЕЙ БЕЗ ЛЬГОТ</t>
  </si>
  <si>
    <t>ДЕТИ ЛЬГОТНИКИ = ДЕТИ БЕСПЛАТНО+ (ДЕТИ 50%/2)</t>
  </si>
  <si>
    <t>ЦЕНА</t>
  </si>
  <si>
    <t>ПЛАН = ДЕТИ*ЦЕНА*ПЛАН ДНЕЙ НА 1 ЧЕЛ (212)</t>
  </si>
  <si>
    <t>ЦЕНА = РОДИТЕЛЬСКАЯ ПЛАТА В МЕСЯЦ : НА 20,58 (СРЕДНЕГОДОВОЕ КОЛ-ВО ДНЕЙ В МЕСЯЦЕ (РАБОЧИЕ ДНИ В ГОДУ/12 МЕС.)</t>
  </si>
  <si>
    <t>ПЛАН = ДЕТИ*ЦЕНА*ПЛАН ДНЕЙ НА 1 ЧЕЛ ПО МЗ(212)</t>
  </si>
  <si>
    <t>ПЛАН:</t>
  </si>
  <si>
    <t>ФАКТ ПО ГОДУ:</t>
  </si>
  <si>
    <t>ДЕТИ ВСЕГО = СРЕДНЕГОДОВОЕ КОЛ-ВО ДЕТЕЙ ИЗ ОТЧЕТА ОБ ИСПОЛНЕНИИ МУНИЦИПАЛЬНОГО ЗАДАНИЯ</t>
  </si>
  <si>
    <t>ДЕТИ ЛЬГОТНИКИ = СРЕДНЕГОДОВОЕ КОЛ-ВО ДЕТИ БЕСПЛАТНО+ (СРЕДНЕГОДОВОЕ КОЛ-ВО ДЕТИ 50%/2)</t>
  </si>
  <si>
    <t>ЦЕНА ДЛЯ ДЕТЕЙ БЕЗ ЛЬГОТ = СТОИМОСТЬ ПИТАНИЯ ВСЕГО - РОДИТЕЛЬСКАЯ ПЛАТА (РАСШ.2)</t>
  </si>
  <si>
    <t>ДОВЕДЕНО ВСЕГО ПО БЮДЖЕТУ НА ГОД:</t>
  </si>
  <si>
    <t>В ТОМ ЧИСЛЕ</t>
  </si>
  <si>
    <r>
      <t xml:space="preserve">ЦЕНА ВСЕГО = ОТЧЕТ ЗА ГОД О СТОИМОСТИ ПИТАНИЯ </t>
    </r>
    <r>
      <rPr>
        <b/>
        <sz val="11"/>
        <color rgb="FFFF0000"/>
        <rFont val="Calibri"/>
        <family val="2"/>
        <charset val="204"/>
        <scheme val="minor"/>
      </rPr>
      <t>(ДЛЯ ДЕТЕЙ ЛЬГОТНИКОВ)</t>
    </r>
  </si>
  <si>
    <t>СУММА НА ДЕТЕЙ БЕЗ ЛЬГОТ = СРЕДНЕГОДОВОЕ КОЛ-ВО ДЕТЕЙ*ЦЕНУ (ФАКТ)*СРЕДНЕГОВОЕ ДНИ НА 1 РЕБЕНКА (ФАКТ)</t>
  </si>
  <si>
    <t>ФАКТ ДНИ НА 1 РЕБЕНКА = ВСЕГО ДЕТОДНИ ДЕТЕЙ БЕЗ ЛЬГОТ / СРЕДЕГОДОВОЕ КОЛ-ВО ДЕТЕЙ БЕЗ ЛЬГОТ)</t>
  </si>
  <si>
    <t>Заработная плата (4)</t>
  </si>
  <si>
    <t>Начисления на выплаты по оплате труда (4+5+2)</t>
  </si>
  <si>
    <t>Начисления на выплаты по оплате труда (4)</t>
  </si>
  <si>
    <t>за счет субсидий, предоставляемых на осуществление капитальных вложений*9</t>
  </si>
  <si>
    <r>
      <t xml:space="preserve">по контрактам (договорам),  </t>
    </r>
    <r>
      <rPr>
        <b/>
        <sz val="16"/>
        <color theme="1"/>
        <rFont val="Times New Roman"/>
        <family val="1"/>
        <charset val="204"/>
      </rPr>
      <t>заключенным до начала текущего финансового года</t>
    </r>
    <r>
      <rPr>
        <sz val="16"/>
        <color theme="1"/>
        <rFont val="Times New Roman"/>
        <family val="1"/>
        <charset val="204"/>
      </rPr>
      <t xml:space="preserve"> </t>
    </r>
    <r>
      <rPr>
        <b/>
        <sz val="16"/>
        <color theme="1"/>
        <rFont val="Times New Roman"/>
        <family val="1"/>
        <charset val="204"/>
      </rPr>
      <t xml:space="preserve">с учетом </t>
    </r>
    <r>
      <rPr>
        <sz val="16"/>
        <color theme="1"/>
        <rFont val="Times New Roman"/>
        <family val="1"/>
        <charset val="204"/>
      </rPr>
      <t xml:space="preserve">требований Федерального закона </t>
    </r>
    <r>
      <rPr>
        <b/>
        <sz val="16"/>
        <color theme="1"/>
        <rFont val="Times New Roman"/>
        <family val="1"/>
        <charset val="204"/>
      </rPr>
      <t>№ 44-ФЗ</t>
    </r>
    <r>
      <rPr>
        <sz val="16"/>
        <color theme="1"/>
        <rFont val="Times New Roman"/>
        <family val="1"/>
        <charset val="204"/>
      </rPr>
      <t xml:space="preserve"> и Федерального закона </t>
    </r>
    <r>
      <rPr>
        <b/>
        <sz val="16"/>
        <color theme="1"/>
        <rFont val="Times New Roman"/>
        <family val="1"/>
        <charset val="204"/>
      </rPr>
      <t>№ 223-ФЗ</t>
    </r>
  </si>
  <si>
    <r>
      <t xml:space="preserve">по контрактам (договорам), </t>
    </r>
    <r>
      <rPr>
        <b/>
        <sz val="16"/>
        <color theme="1"/>
        <rFont val="Times New Roman"/>
        <family val="1"/>
        <charset val="204"/>
      </rPr>
      <t>планируемым к заключению в соотвествующем финансовом</t>
    </r>
    <r>
      <rPr>
        <sz val="16"/>
        <color theme="1"/>
        <rFont val="Times New Roman"/>
        <family val="1"/>
        <charset val="204"/>
      </rPr>
      <t xml:space="preserve"> </t>
    </r>
    <r>
      <rPr>
        <b/>
        <sz val="16"/>
        <color theme="1"/>
        <rFont val="Times New Roman"/>
        <family val="1"/>
        <charset val="204"/>
      </rPr>
      <t>году с</t>
    </r>
    <r>
      <rPr>
        <sz val="16"/>
        <color theme="1"/>
        <rFont val="Times New Roman"/>
        <family val="1"/>
        <charset val="204"/>
      </rPr>
      <t xml:space="preserve"> </t>
    </r>
    <r>
      <rPr>
        <b/>
        <sz val="16"/>
        <color theme="1"/>
        <rFont val="Times New Roman"/>
        <family val="1"/>
        <charset val="204"/>
      </rPr>
      <t>учетом</t>
    </r>
    <r>
      <rPr>
        <sz val="16"/>
        <color theme="1"/>
        <rFont val="Times New Roman"/>
        <family val="1"/>
        <charset val="204"/>
      </rPr>
      <t xml:space="preserve"> требований Федерального закона </t>
    </r>
    <r>
      <rPr>
        <b/>
        <sz val="16"/>
        <color theme="1"/>
        <rFont val="Times New Roman"/>
        <family val="1"/>
        <charset val="204"/>
      </rPr>
      <t>№ 44-ФЗ</t>
    </r>
    <r>
      <rPr>
        <sz val="16"/>
        <color theme="1"/>
        <rFont val="Times New Roman"/>
        <family val="1"/>
        <charset val="204"/>
      </rPr>
      <t xml:space="preserve"> и Федерального закона </t>
    </r>
    <r>
      <rPr>
        <b/>
        <sz val="16"/>
        <color theme="1"/>
        <rFont val="Times New Roman"/>
        <family val="1"/>
        <charset val="204"/>
      </rPr>
      <t>№ 223-ФЗ</t>
    </r>
  </si>
  <si>
    <t>Исполнитель</t>
  </si>
  <si>
    <t>ДАТА</t>
  </si>
  <si>
    <t>Раздел 2. Сведения по выплатам на закупки товаров, работ, услуг*5</t>
  </si>
  <si>
    <t xml:space="preserve">ПЛАН ФИНАНСОВО-ХОЗЯЙСТВЕННОЙ ДЕЯТЕЛЬНОСТИ </t>
  </si>
  <si>
    <t>доходы от операций с активами</t>
  </si>
  <si>
    <t>прочие расходы (возмещение истцу расходов на гос. пошлину и уплата неустойки, оплата расходов на экспертизу судебным актом, возмещение ущерба должностным лицом по суду)</t>
  </si>
  <si>
    <t>XI.  Расчет расходов по виду расходов 407 "Капитальные вложения на строительство объектов недвижимого имущества государственными (муниципальными) учреждениями"</t>
  </si>
  <si>
    <t>ИТОГО по статье 310</t>
  </si>
  <si>
    <t>Налог на имущество, земельный налог</t>
  </si>
  <si>
    <t>расшифровка 6</t>
  </si>
  <si>
    <t>Капитальное строительство</t>
  </si>
  <si>
    <t>ИТОГО 407</t>
  </si>
  <si>
    <t>увеличение остатков денежных средств за счет возврата дебиторской задолженности прошлых лет</t>
  </si>
  <si>
    <t>Гранты</t>
  </si>
  <si>
    <t>чистая 2+4</t>
  </si>
  <si>
    <t>чистая 4</t>
  </si>
  <si>
    <t>(расшифровка подписи)</t>
  </si>
  <si>
    <t>НОРМА КРАСКА</t>
  </si>
  <si>
    <t>0,186 КГ/М2</t>
  </si>
  <si>
    <t>КРАСКА</t>
  </si>
  <si>
    <t>0.169 КГ/М2</t>
  </si>
  <si>
    <t>ИЗВЕСТЬ</t>
  </si>
  <si>
    <t>СТИРАЛЬНЫЙ ПОРОШОК НОРМА</t>
  </si>
  <si>
    <t>1 ПАЧКА( 0,45 КГ)*12 МЕС.*КОЛ-ВО ГРУПП</t>
  </si>
  <si>
    <t>площадь помещ-я</t>
  </si>
  <si>
    <t>норма</t>
  </si>
  <si>
    <t>НЕОБХОДИМО, кг</t>
  </si>
  <si>
    <r>
      <t xml:space="preserve">Вывоз мусора </t>
    </r>
    <r>
      <rPr>
        <b/>
        <sz val="12"/>
        <rFont val="Times New Roman"/>
        <family val="1"/>
        <charset val="204"/>
      </rPr>
      <t>(м3 в месяц)</t>
    </r>
  </si>
  <si>
    <t>ко-во групп</t>
  </si>
  <si>
    <t>норматив, кг</t>
  </si>
  <si>
    <t>ВСЕГО кг.</t>
  </si>
  <si>
    <t>Расшифровка 4</t>
  </si>
  <si>
    <t>Расшифровка 5</t>
  </si>
  <si>
    <t>Расшифровка 6</t>
  </si>
  <si>
    <t>Расшифровка 2</t>
  </si>
  <si>
    <t>ИТОГО РАСХОДОВ ПО РАСШИФРОВКАМ</t>
  </si>
  <si>
    <t>Доходы от штрафов, пеней, иных сумм принудительного изъятия</t>
  </si>
  <si>
    <t>Доходы от операций с активами</t>
  </si>
  <si>
    <t>Увеличение остатков денежных средств за счет возврата дебиторской задолженности прошлых лет</t>
  </si>
  <si>
    <t>Доходы от оказания работ, услуг, ВСЕГО (4)</t>
  </si>
  <si>
    <t>Иные субсидии, предоставляемые из бюджета (5+6)</t>
  </si>
  <si>
    <t>в том числе:  РОДИТЕЛЬСКАЯ ПЛАТА</t>
  </si>
  <si>
    <t>ПЛАТНЫЕ УСЛУГИ</t>
  </si>
  <si>
    <t>ДОБРОВОЛЬНЫЕ ПОЖЕРТВОВАНИЯ</t>
  </si>
  <si>
    <t>Прочие доходы</t>
  </si>
  <si>
    <t>ВСЕГО  РАСХОДОВ   по   РАСШИФРОВКАМ</t>
  </si>
  <si>
    <t>ВСЕГО ЧИСТЫХ ДОХОДОВ (4+2)</t>
  </si>
  <si>
    <t xml:space="preserve">Целевая субсидия, ВСЕГО: </t>
  </si>
  <si>
    <t xml:space="preserve">Поступления от оказания услуг (выполнения работ) на платной основе                                                                                  и иной, приносящей доход деятельности, ВСЕГО: </t>
  </si>
  <si>
    <t xml:space="preserve">Субсидия на финансовое обеспечение выполнения муниципального задания, ВСЕГО: </t>
  </si>
  <si>
    <t>ИТОГО 222</t>
  </si>
  <si>
    <t>ИТОГО 226</t>
  </si>
  <si>
    <t>Пособия по социальной помощи населению</t>
  </si>
  <si>
    <t>ИТОГО 262</t>
  </si>
  <si>
    <t>Пособия, компенсации и иные соц.выплаты гражданам, кроме публичных нормативных обязательств</t>
  </si>
  <si>
    <t>Социальные пособия              и компенсации персоналу в денежной форме</t>
  </si>
  <si>
    <t>Выходное пособие при сокращении штатов</t>
  </si>
  <si>
    <t>ИТОГО 266</t>
  </si>
  <si>
    <t>ИТОГО 290</t>
  </si>
  <si>
    <t>Пособия, компенсации, иные соц. выплаты гражданам, кроме публичных нормативных обязательств</t>
  </si>
  <si>
    <t>Социальные пособия и компенсации персоналу                                              в денежной форме</t>
  </si>
  <si>
    <t>Прочие расходы (иные выплаты персоналу учрежд.,                                  за исключением фонда оплаты труда)</t>
  </si>
  <si>
    <t>ПРИЛОЖЕНИЕ к плану финансово-хозяйственной деятельности</t>
  </si>
  <si>
    <t>ПОСТУПЛЕНИЯ ОТ Д О Х О Д О В, ВСЕГО</t>
  </si>
  <si>
    <t>уплата иных платежей (в т.ч. за несвоевремен. уплату налогов и сборов, плата за загрязнение окружающей среды)</t>
  </si>
  <si>
    <t>Закупки</t>
  </si>
  <si>
    <t>Если сумма не идет !!!!!!!   то она не пойдет на сумму договоров или контрактов, заключенных до начала текущего финансового года</t>
  </si>
  <si>
    <t>за минусом (добров.+ дох. от штрафов, пеней..)</t>
  </si>
  <si>
    <t>за минусом (возврат дебит. зад-ти прошлых лет)</t>
  </si>
  <si>
    <t>Родительская плата в месяц/в день</t>
  </si>
  <si>
    <t>!!!!!!!</t>
  </si>
  <si>
    <t>Для автономных ОУ</t>
  </si>
  <si>
    <t xml:space="preserve">Огнетушитель </t>
  </si>
  <si>
    <t xml:space="preserve">Зарядка огнетушителей </t>
  </si>
  <si>
    <t>2шт. *12 гр. *12 мес.</t>
  </si>
  <si>
    <t>сода питьевая</t>
  </si>
  <si>
    <t>Для бюджетных ОУ</t>
  </si>
  <si>
    <t>VI.  Расчет расходов по виду расходов 360 "Иные выплаты населению "</t>
  </si>
  <si>
    <t>VII.  Расчет расходов по виду расходов 831 "Исполнение судебных актов Российской Федерации и мировых соглашения по возмещению вреда, причинённого в результате незаконных действий (бездействия) органов государственной власти (государственных органов), органов местного самоуправления, либо должностных лиц этих органов, а также в результате деятельности учреждений"</t>
  </si>
  <si>
    <t>IX.  Расчет расходов по виду расходов 852 "Уплата прочих налогов, сборов  "</t>
  </si>
  <si>
    <t>XIII.  Расчет расходов по виду расходов 407 "Капитальные вложения на строительство объектов недвижимого имущества государственными (муниципальными) учреждениями"</t>
  </si>
  <si>
    <t>XIV.  Расчет расходов по виду расходов 244 "Прочая закупка товаров, работ и услуг для обеспечения государственных (муниципальных) нужд"</t>
  </si>
  <si>
    <t>V.  Расчет расходов по виду расходов 321 "Пособия, компесации и иные социальные выплаты гражданам, кроме публичных номативных обязательств "</t>
  </si>
  <si>
    <t>ИТОГО ПО ВИДУ РАСХОДОВ 321</t>
  </si>
  <si>
    <t>Пенсии, пособия, выплачиваемыеработодателями, нанимателями бывшим работникам в денежной форме</t>
  </si>
  <si>
    <t>Выплата пособия работникам на период трудоустройства, в связи с сокращением штата</t>
  </si>
  <si>
    <t xml:space="preserve">ИТОГО </t>
  </si>
  <si>
    <t>Количество дней, (месяцев)</t>
  </si>
  <si>
    <t>ИТОГО 264</t>
  </si>
  <si>
    <t>20 20</t>
  </si>
  <si>
    <t>иные выплаты населению</t>
  </si>
  <si>
    <t>ИСКЛЮЧИТЬ</t>
  </si>
  <si>
    <t>гранты, предоставляемые автономным учреждения</t>
  </si>
  <si>
    <t>гранты, предоставляемые другим организациям и физическим лицам</t>
  </si>
  <si>
    <t>1.3.1.</t>
  </si>
  <si>
    <t>В соответствии с Федеральным законом № 44-ФЗ</t>
  </si>
  <si>
    <t>из них ‹10.1›</t>
  </si>
  <si>
    <t>26310.1</t>
  </si>
  <si>
    <t>4.1</t>
  </si>
  <si>
    <t>26421.1</t>
  </si>
  <si>
    <t>26430.1</t>
  </si>
  <si>
    <t>26451.1</t>
  </si>
  <si>
    <t>44 - ФЗ</t>
  </si>
  <si>
    <t>223 - ФЗ</t>
  </si>
  <si>
    <t>Кап. вложения</t>
  </si>
  <si>
    <t>Орган, осуществляющий функции                 и полномочия учредителя</t>
  </si>
  <si>
    <t>из них:           гранты, предоставляемые бюджетным учреждениям</t>
  </si>
  <si>
    <t>иные налоги (включаемые в состав расходов) в бюджеты бюджетной системы Российской Федерации,                                   а также государственная пошлина</t>
  </si>
  <si>
    <t xml:space="preserve">Субсиди на осуществление капитальных вложений, ВСЕГО: </t>
  </si>
  <si>
    <t>(субсидии на осуществление капитальных вложений)</t>
  </si>
  <si>
    <t>140 штрафы пени</t>
  </si>
  <si>
    <t>трудовые бригады</t>
  </si>
  <si>
    <t>из них:         возврат в бюджет средств субсидии</t>
  </si>
  <si>
    <t>1.3.2.</t>
  </si>
  <si>
    <t>В соответствии с Федеральным законом № 223-ФЗ</t>
  </si>
  <si>
    <t>в том числе:        за счет субсидий, предоставляемых на финансовое обеспечение выполнения муниципального задания</t>
  </si>
  <si>
    <r>
      <t>в том числе:             по контрактам (договорам),</t>
    </r>
    <r>
      <rPr>
        <b/>
        <sz val="16"/>
        <color theme="1"/>
        <rFont val="Times New Roman"/>
        <family val="1"/>
        <charset val="204"/>
      </rPr>
      <t xml:space="preserve"> заключенным до начала текущего финансового года без применения норм Федерального закона от 5 апреля 2013 г. № 44-ФЗ </t>
    </r>
    <r>
      <rPr>
        <sz val="16"/>
        <color theme="1"/>
        <rFont val="Times New Roman"/>
        <family val="1"/>
        <charset val="204"/>
      </rPr>
      <t xml:space="preserve">"О контрактной системе в сфере закупок товаров, работ, услуг для обеспечения государственных и муниципальных нужд" (далее - Федеральный закон № 44-ФЗ) и Федерального закона от 18 июля 2011 г. </t>
    </r>
    <r>
      <rPr>
        <b/>
        <sz val="16"/>
        <color theme="1"/>
        <rFont val="Times New Roman"/>
        <family val="1"/>
        <charset val="204"/>
      </rPr>
      <t>№ 223-ФЗ</t>
    </r>
    <r>
      <rPr>
        <sz val="16"/>
        <color theme="1"/>
        <rFont val="Times New Roman"/>
        <family val="1"/>
        <charset val="204"/>
      </rPr>
      <t xml:space="preserve"> "О закупках товаров, работ, услуг отдельными видами юридических лиц" (далее - Федеральный закон № 223-ФЗ)*7</t>
    </r>
  </si>
  <si>
    <t>ИТОГО 321</t>
  </si>
  <si>
    <t>ПРИМЕЧАНИЕ:</t>
  </si>
  <si>
    <r>
      <rPr>
        <b/>
        <sz val="18"/>
        <color rgb="FF00FF00"/>
        <rFont val="Arial Narrow"/>
        <family val="2"/>
        <charset val="204"/>
      </rPr>
      <t>1. Если Закупки в Разделе 2 осуществлялись по 44-ФЗ (зеленый цвет), то в таблице "ПРОВЕРКА" строки по 44-ФЗ должны быть нулевые, кроме тех строк (по 4, 5, 2), из которых вычитатались суммы закупок в строку 1.3. Раздела 2.</t>
    </r>
    <r>
      <rPr>
        <b/>
        <sz val="18"/>
        <color rgb="FFFFFF00"/>
        <rFont val="Arial Narrow"/>
        <family val="2"/>
        <charset val="204"/>
      </rPr>
      <t xml:space="preserve">                  При этом  Закупки по 223-ФЗ в таблице "ПРОВЕРКА" будут рвать на всю сумму закупок по Плану из строки 26000 Раздела 2 (в разрезе по 4, 5,2). ---------                                                                                                                                                                                                                                                                         2. Если Закупки в Разделе 2 осуществлялись по 223-ФЗ (желтый цвет),  то в таблице "ПРОВЕРКА"  строки по 223-ФЗ должны быть нулевые, кроме тех строк (по 4, 5, 2) , из которых вычитались суммы закупок в строку 1.3. Раздела 2.                    </t>
    </r>
    <r>
      <rPr>
        <b/>
        <sz val="18"/>
        <color rgb="FF00FF00"/>
        <rFont val="Arial Narrow"/>
        <family val="2"/>
        <charset val="204"/>
      </rPr>
      <t xml:space="preserve">При этом  Закупки по 44-ФЗ в таблице "ПРОВЕРКА" будут рвать на всю сумму закупок по Плану из строки 26000 Раздела 2 (в разрезе по 4, 5,2).                                                                                                                                          </t>
    </r>
  </si>
  <si>
    <r>
      <rPr>
        <b/>
        <sz val="16"/>
        <color rgb="FFFFFF00"/>
        <rFont val="Arial Cyr"/>
        <charset val="204"/>
      </rPr>
      <t>5+6+</t>
    </r>
    <r>
      <rPr>
        <b/>
        <sz val="12"/>
        <color rgb="FFFFFF00"/>
        <rFont val="Arial Cyr"/>
        <charset val="204"/>
      </rPr>
      <t xml:space="preserve"> ДОБРОВОЛЬНЫЕ</t>
    </r>
  </si>
  <si>
    <t xml:space="preserve">Краска в/эмульсионная </t>
  </si>
  <si>
    <t>Безвозмездные денежные поступления,  всего</t>
  </si>
  <si>
    <t>26310.2</t>
  </si>
  <si>
    <t>26310.3</t>
  </si>
  <si>
    <t>26310.4</t>
  </si>
  <si>
    <t>26310.5</t>
  </si>
  <si>
    <t>26421.2</t>
  </si>
  <si>
    <t>26421.3</t>
  </si>
  <si>
    <t>26421.4</t>
  </si>
  <si>
    <t>26421.5</t>
  </si>
  <si>
    <t>26430.2</t>
  </si>
  <si>
    <t>26430.3</t>
  </si>
  <si>
    <t>26430.4</t>
  </si>
  <si>
    <t>26430.5</t>
  </si>
  <si>
    <t>26451.2</t>
  </si>
  <si>
    <t>26451.3</t>
  </si>
  <si>
    <t>26451.4</t>
  </si>
  <si>
    <t>26451.5</t>
  </si>
  <si>
    <r>
      <rPr>
        <b/>
        <sz val="14"/>
        <color rgb="FF9933FF"/>
        <rFont val="Arial Cyr"/>
        <charset val="204"/>
      </rPr>
      <t>РАСШИФР</t>
    </r>
    <r>
      <rPr>
        <b/>
        <sz val="16"/>
        <color rgb="FF9933FF"/>
        <rFont val="Arial Cyr"/>
        <charset val="204"/>
      </rPr>
      <t>.6</t>
    </r>
  </si>
  <si>
    <t>П О Я С Н И Т Е Л Ь Н А Я  З А П И С К А</t>
  </si>
  <si>
    <t>к Плану финансово-хозяйственной деятельности</t>
  </si>
  <si>
    <t>на</t>
  </si>
  <si>
    <t>В ПФХД и расшифровки от*</t>
  </si>
  <si>
    <t>внесены следующие изменения</t>
  </si>
  <si>
    <t>Примечание*:  УКАЗЫВАЕТСЯ ДАТА ПРЕДЫДУЩЕГО ПФХД, В КОТОРЫЙ ВНОСЯТСЯ ИЗМЕНЕНИЯ!!!!</t>
  </si>
  <si>
    <t>КФО 4</t>
  </si>
  <si>
    <t>Расшифровка увеличений (уменьшений) по статьям в расшифровках</t>
  </si>
  <si>
    <t>КФО 2</t>
  </si>
  <si>
    <t>КФО 5</t>
  </si>
  <si>
    <t>КФО 6</t>
  </si>
  <si>
    <t>ВСЕГО МЕСТНЫЙ БЮДЖЕТ</t>
  </si>
  <si>
    <t>ИТОГО КФО 4</t>
  </si>
  <si>
    <t>ИТОГО КФО 2</t>
  </si>
  <si>
    <t>ИТОГО КФО 5</t>
  </si>
  <si>
    <t>ИТОГО КФО 6</t>
  </si>
  <si>
    <t>ВСЕГО ИЗМЕНЕНИЙ ПО ПФХД</t>
  </si>
  <si>
    <t>Закупку энергетических ресурсов</t>
  </si>
  <si>
    <t>VIII.  Расчет расходов по виду расходов 851 "Уплата налога на имущество организаций и земельного налога "</t>
  </si>
  <si>
    <t>X.  Расчет расходов по виду расходов 853 "Уплата иных платежей"</t>
  </si>
  <si>
    <t>XI.  Расчет расходов по виду расходов 243 "Закупка товаров, работ, услуг в целях капитального ремонта государственного (муниципального)  имущества"</t>
  </si>
  <si>
    <t>XII.  Расчет расходов по виду расходов 247 "Закупка энергетических ресурсов"</t>
  </si>
  <si>
    <t xml:space="preserve">  223 "Коммунальные услуги"</t>
  </si>
  <si>
    <t>ИТОГО ПО ВИДУ РАСХОДОВ 247</t>
  </si>
  <si>
    <t>Электроэнергия</t>
  </si>
  <si>
    <t>Природный газ, поступающий                                                       по газораспределительным сетям</t>
  </si>
  <si>
    <t>Закупка энергетических ресурсов</t>
  </si>
  <si>
    <t>ИТОГО 247</t>
  </si>
  <si>
    <r>
      <rPr>
        <b/>
        <sz val="9"/>
        <rFont val="Times New Roman"/>
        <family val="1"/>
        <charset val="204"/>
      </rPr>
      <t>В ТОМ ЧИСЛЕ</t>
    </r>
    <r>
      <rPr>
        <b/>
        <sz val="12"/>
        <rFont val="Times New Roman"/>
        <family val="1"/>
        <charset val="204"/>
      </rPr>
      <t xml:space="preserve">    </t>
    </r>
    <r>
      <rPr>
        <b/>
        <sz val="11"/>
        <rFont val="Times New Roman"/>
        <family val="1"/>
        <charset val="204"/>
      </rPr>
      <t>МЕСТНЫЙ БЮДЖЕТ</t>
    </r>
    <r>
      <rPr>
        <b/>
        <sz val="12"/>
        <rFont val="Times New Roman"/>
        <family val="1"/>
        <charset val="204"/>
      </rPr>
      <t xml:space="preserve"> </t>
    </r>
  </si>
  <si>
    <r>
      <rPr>
        <b/>
        <sz val="9"/>
        <rFont val="Times New Roman"/>
        <family val="1"/>
        <charset val="204"/>
      </rPr>
      <t xml:space="preserve">В ТОМ ЧИСЛЕ    </t>
    </r>
    <r>
      <rPr>
        <b/>
        <sz val="11"/>
        <rFont val="Times New Roman"/>
        <family val="1"/>
        <charset val="204"/>
      </rPr>
      <t>КРАЕВОЙ БЮДЖЕТ</t>
    </r>
  </si>
  <si>
    <t>в том числе:           налог  на прибыль*3</t>
  </si>
  <si>
    <t>ЗАКУПКИ  ВСЕГО  по РАСШИФРОВКАМ  В  ПФХД</t>
  </si>
  <si>
    <t>ИТОГО ЗАКУПКИ В ПФХД (244 +243+ 247) строка 2600</t>
  </si>
  <si>
    <t>ВСЕГО КВР 244 (строка 2640 плана)</t>
  </si>
  <si>
    <t>ВСЕГО КВР (243 строка 2630 плана)</t>
  </si>
  <si>
    <t>ВСЕГО КВР (247 строка 2641плана)</t>
  </si>
  <si>
    <t>IХ.  Расчет расходов по виду расходов 853 "Уплата иных платежей"</t>
  </si>
  <si>
    <t>XIII.  Расчет расходов по виду расходов 244 "Прочая закупка товаров, работ и услуг для обеспечения государственных (муниципальных) нужд"</t>
  </si>
  <si>
    <t>Прочие расходы      (кроме расходов                      на закупку товаров, работ, услуг)</t>
  </si>
  <si>
    <t>ВЫПЛАТЫ  по  Р А С Х О Д А М,  ВСЕГО</t>
  </si>
  <si>
    <t>(расходы - закупки)</t>
  </si>
  <si>
    <t>из них:         налог на имущество и замельный налог</t>
  </si>
  <si>
    <r>
      <t xml:space="preserve">в том числе:                        </t>
    </r>
    <r>
      <rPr>
        <b/>
        <sz val="16"/>
        <color theme="1"/>
        <rFont val="Times New Roman"/>
        <family val="1"/>
        <charset val="204"/>
      </rPr>
      <t xml:space="preserve">   оплата труда</t>
    </r>
  </si>
  <si>
    <r>
      <t xml:space="preserve">в том числе:                   </t>
    </r>
    <r>
      <rPr>
        <b/>
        <sz val="16"/>
        <color theme="1"/>
        <rFont val="Times New Roman"/>
        <family val="1"/>
        <charset val="204"/>
      </rPr>
      <t xml:space="preserve"> на выплаты по оплате труда</t>
    </r>
  </si>
  <si>
    <t>гранты, предоставляемые иным некоммерческим организациям (за исключением бюджетных                                                          и автономных учреждений)</t>
  </si>
  <si>
    <t>Всего закупки по КФО 4</t>
  </si>
  <si>
    <t>Всего закупки по КФО 5</t>
  </si>
  <si>
    <t>Всего закупки по КФО 2</t>
  </si>
  <si>
    <t>Тариф                               (с учетом НДС), руб.</t>
  </si>
  <si>
    <t>Тариф                            (с учетом НДС), руб.</t>
  </si>
  <si>
    <t>Обслуживание АИС "Сетевой город"</t>
  </si>
  <si>
    <t>Прочую закупку товаров, работ и услуг</t>
  </si>
  <si>
    <t>в том числе:          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</si>
  <si>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</si>
  <si>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разработан в соответствии с действующим Порядком, утвержденным постановлением администрации Уссурийского городского округа от 05.07.2019 г. №1541-НПА. (В ред. Постановлений администрации Уссурийского городского округа от 16.06.2020 № 1335-НПА; от 12.07.2021 № 1553-НПА).</t>
  </si>
  <si>
    <t xml:space="preserve">Дата плана </t>
  </si>
  <si>
    <t>2. Итого субвенция</t>
  </si>
  <si>
    <t>Пенсии, пособия, выплачиваемые работодателями, нанимателями                      бывшим работникам                    в денежной форме</t>
  </si>
  <si>
    <t>1. ИТОГО 264 местный бюджет</t>
  </si>
  <si>
    <t>2. ИТОГО 264 субвенция</t>
  </si>
  <si>
    <t>Средняя                   стоимость, руб.</t>
  </si>
  <si>
    <t xml:space="preserve">Теплоснабжение </t>
  </si>
  <si>
    <t>Текущий и аварийный ремонт зданий и сооружений,                             систем ХВС</t>
  </si>
  <si>
    <t>Коммунальные услуги    ВСЕГО (244+247)</t>
  </si>
  <si>
    <t>Заработная плата ВСЕГО (111 + 119)</t>
  </si>
  <si>
    <t>Строка 97 - 22023, 2024 гг. ЗАПОЛНЯЕТСЯ ВРУЧНУЮ</t>
  </si>
  <si>
    <t>ДОХОДЫ ЗАПОЛНЯЮТСЯ ВРУЧНУЮ</t>
  </si>
  <si>
    <t>Техническое обслуживание тревожной сигнализации</t>
  </si>
  <si>
    <t>Мероприятия по противопожарной безопасности</t>
  </si>
  <si>
    <t xml:space="preserve">Интернет  </t>
  </si>
  <si>
    <t>Сигнализация</t>
  </si>
  <si>
    <t>Обслуживание узла учета тепловой энергии</t>
  </si>
  <si>
    <t>Обслуживание автоматической пожарной сигнализации</t>
  </si>
  <si>
    <t>Техническое обслуживание системы видеонаблюдения</t>
  </si>
  <si>
    <t>Поверка УУТЭ</t>
  </si>
  <si>
    <t>Поверка расходомеров ХВС</t>
  </si>
  <si>
    <t>Теплоснабжение</t>
  </si>
  <si>
    <t>Оплата услуг физической охраны (ЧОП)</t>
  </si>
  <si>
    <t>чел/час.</t>
  </si>
  <si>
    <t>Обучение по ОТ</t>
  </si>
  <si>
    <t>Сан.-бактериологичекое исследование почвы, смывы, пробы</t>
  </si>
  <si>
    <t>Пособие на ребенка до достижения им возраста                    3-х лет</t>
  </si>
  <si>
    <t>Промывка системы отопления                                                      (радиаторы 7-ми секционные)</t>
  </si>
  <si>
    <t>ИТОГО ПО ВИДУ РАСХОДОВ 260</t>
  </si>
  <si>
    <t>Промывка системы отопления                                                   (радиаторы 7-ми секционные)</t>
  </si>
  <si>
    <r>
      <t xml:space="preserve">ДОЛЖНО РАВНЯТЬСЯ </t>
    </r>
    <r>
      <rPr>
        <b/>
        <sz val="18"/>
        <rFont val="Arial Cyr"/>
        <charset val="204"/>
      </rPr>
      <t xml:space="preserve"> 0! </t>
    </r>
  </si>
  <si>
    <r>
      <t xml:space="preserve">РАСХОДЫ - (минус) ЗАКУПКИ  = </t>
    </r>
    <r>
      <rPr>
        <b/>
        <sz val="16"/>
        <color rgb="FFFFFF00"/>
        <rFont val="Arial Cyr"/>
        <charset val="204"/>
      </rPr>
      <t xml:space="preserve">0 </t>
    </r>
    <r>
      <rPr>
        <b/>
        <sz val="12"/>
        <color rgb="FFFFFF00"/>
        <rFont val="Arial Cyr"/>
        <charset val="204"/>
      </rPr>
      <t xml:space="preserve"> (ДОЛЖНО РАВНЯТЬСЯ НОЛЮ!!)</t>
    </r>
  </si>
  <si>
    <t>Проверка контрактов и закупок (должно быть =  0)</t>
  </si>
  <si>
    <t>ВСЕГО (должно равняться 0 = (доходы + остаток на начало) - расходы</t>
  </si>
  <si>
    <t>Зарплата с начичислениями (211+213)</t>
  </si>
  <si>
    <t>план</t>
  </si>
  <si>
    <t>факт</t>
  </si>
  <si>
    <t>Примечание</t>
  </si>
  <si>
    <t>2025 год</t>
  </si>
  <si>
    <t>2024 год</t>
  </si>
  <si>
    <t>2023 год</t>
  </si>
  <si>
    <t>2022 год</t>
  </si>
  <si>
    <t>Информация по расходам по внебюджету</t>
  </si>
  <si>
    <t>Проведение праздников</t>
  </si>
  <si>
    <t>Диетокислородотерапия</t>
  </si>
  <si>
    <t>Массаж</t>
  </si>
  <si>
    <t>Обучение игре в шашки</t>
  </si>
  <si>
    <t>Занятия хореорафией</t>
  </si>
  <si>
    <t>Занятия физической культурой</t>
  </si>
  <si>
    <t>Обучение детскому музыкально-театральному творчеству</t>
  </si>
  <si>
    <t>Обучение шахматной грамотности</t>
  </si>
  <si>
    <t>Занятие по углубленному изучению предметов художественно-эстетического направления</t>
  </si>
  <si>
    <t>Обучение иностранному языку</t>
  </si>
  <si>
    <t>Наименование вида услуги</t>
  </si>
  <si>
    <t>Информация по платным услугам (доходы)</t>
  </si>
  <si>
    <t>Иные расходы</t>
  </si>
  <si>
    <t>Питание</t>
  </si>
  <si>
    <t>Материально техническое оснащение</t>
  </si>
  <si>
    <t>Налоги</t>
  </si>
  <si>
    <t>Пожарная безопасность</t>
  </si>
  <si>
    <t>Заявка</t>
  </si>
  <si>
    <t>Наименование мероприятия</t>
  </si>
  <si>
    <t>Иные цели (светофор)</t>
  </si>
  <si>
    <t>Муниципальное задание</t>
  </si>
  <si>
    <t xml:space="preserve">Количество зданий в учреждеии </t>
  </si>
  <si>
    <t>Штатная численность сотрудников</t>
  </si>
  <si>
    <t xml:space="preserve">Количество классов (групп) </t>
  </si>
  <si>
    <t>Численность учеников (воспитанников)</t>
  </si>
  <si>
    <t xml:space="preserve">Проектная мощность (кол-во мест) </t>
  </si>
  <si>
    <t xml:space="preserve">Предварительные данные к защите бюджета 2023 - 2025 годов                                                                                                                                                                                                                       </t>
  </si>
  <si>
    <t>Наименование                     вида расхода</t>
  </si>
  <si>
    <t>Заработная плата                     с начислениями</t>
  </si>
  <si>
    <t>Коммунальные                     услуги</t>
  </si>
  <si>
    <t>натуральные показатели</t>
  </si>
  <si>
    <t>Очистка крыши</t>
  </si>
  <si>
    <t>Текущий ремонт крыши</t>
  </si>
  <si>
    <t>Ремонт вычислительной и оргтехники</t>
  </si>
  <si>
    <t>Заправка и ремонт картриджа</t>
  </si>
  <si>
    <t>Техсопровождение Web-сайта</t>
  </si>
  <si>
    <t>Техсопровождение, настройка ПО</t>
  </si>
  <si>
    <t>Подписка на электронные издания</t>
  </si>
  <si>
    <t>Обучение на курсах</t>
  </si>
  <si>
    <t>Разработка проектной документации</t>
  </si>
  <si>
    <t>Изготовление бланочного материала</t>
  </si>
  <si>
    <t>Подача рекламных объявлений</t>
  </si>
  <si>
    <t>вода питьевая</t>
  </si>
  <si>
    <t>бумага туалетная</t>
  </si>
  <si>
    <t>средства ИЗ (маски, перчатки)</t>
  </si>
  <si>
    <t>лабораторные исследования воды в бассейне</t>
  </si>
  <si>
    <t>Примечание (68 Указ, ИКГС, умный город, цифровизация, IQгорода, соглашение о достижении показателей соц.эконом. развития)</t>
  </si>
  <si>
    <t xml:space="preserve"> питание</t>
  </si>
  <si>
    <t>Директор</t>
  </si>
  <si>
    <t>2 ПФДО</t>
  </si>
  <si>
    <t xml:space="preserve">МБОУ ДО </t>
  </si>
  <si>
    <t>цветы</t>
  </si>
  <si>
    <t>букет</t>
  </si>
  <si>
    <t>Авиабилеты</t>
  </si>
  <si>
    <t>Оформление сцены</t>
  </si>
  <si>
    <t>Микшерный пульт</t>
  </si>
  <si>
    <t>Экран</t>
  </si>
  <si>
    <t>Копировальный аппарат</t>
  </si>
  <si>
    <t>Стол письменный</t>
  </si>
  <si>
    <t>Мебель (комплект школьный)</t>
  </si>
  <si>
    <t>Ноутбуки ученика лингафонный кабинет</t>
  </si>
  <si>
    <t>Ноутбуки учителя лингафонный кабинет</t>
  </si>
  <si>
    <t>Мобильная тележка для зарядки</t>
  </si>
  <si>
    <t>Ламинатор</t>
  </si>
  <si>
    <t>Стол для соревнований Lego</t>
  </si>
  <si>
    <t>3Д принтер</t>
  </si>
  <si>
    <t>Мебель кресла</t>
  </si>
  <si>
    <t>Мебель стулья</t>
  </si>
  <si>
    <t>Мебель стол</t>
  </si>
  <si>
    <t>ручки</t>
  </si>
  <si>
    <t>Базовый набор LEGO MINDSTORMS Education EV3</t>
  </si>
  <si>
    <t>Ресурсный набор LEGO MINDSTORMS Education EV3</t>
  </si>
  <si>
    <t>Зарядное устройство постоянного тока 10В</t>
  </si>
  <si>
    <t>Кронштейн</t>
  </si>
  <si>
    <t>Картриджы</t>
  </si>
  <si>
    <t>Пластик для 3Д ручки</t>
  </si>
  <si>
    <t>Сетевой фильтр</t>
  </si>
  <si>
    <t>регистратор</t>
  </si>
  <si>
    <t>Ножницы</t>
  </si>
  <si>
    <t>Вкладыш с перфорацией</t>
  </si>
  <si>
    <t>Оплата труда по договорам возмездного оказания услуг за  оказание дополнительных  платных услуг 10чел.</t>
  </si>
  <si>
    <t>Оформление зала</t>
  </si>
  <si>
    <t>Панель МДФ</t>
  </si>
  <si>
    <t>Линолеум</t>
  </si>
  <si>
    <t>Ремонт полов</t>
  </si>
  <si>
    <t>заправка, обслуживание кондиционеров</t>
  </si>
  <si>
    <t>ПРИОБРЕТЕНИЕ ЛИЦЕНЗИИ Сетевой город</t>
  </si>
  <si>
    <t>облачное хранилище</t>
  </si>
  <si>
    <t>Краска норматив 0,186 *900м2</t>
  </si>
  <si>
    <t>Шпатлевка 03,5 кг/м2*860м2</t>
  </si>
  <si>
    <t>Известь  0,169*420м2</t>
  </si>
  <si>
    <t>Порог алюминиевый стык</t>
  </si>
  <si>
    <t>светильник ЛПО</t>
  </si>
  <si>
    <t>панель LED</t>
  </si>
  <si>
    <t>ветошь</t>
  </si>
  <si>
    <t>перчатки рез</t>
  </si>
  <si>
    <t>перчатки хб</t>
  </si>
  <si>
    <t>ведро для воды</t>
  </si>
  <si>
    <t>Плата за негативное воздействие</t>
  </si>
  <si>
    <r>
      <t xml:space="preserve">Капитальный ремонт:           .                  2022 год - разработка предпроектной документации по кап.ремонту и усилению перекрытия здания;   разработка предпроектной документации по кап.ремонту отмостки и гидроизоляции фундамента здания с эффективным уклоном и отводом поверхностных вод  -  </t>
    </r>
    <r>
      <rPr>
        <b/>
        <sz val="14"/>
        <color indexed="8"/>
        <rFont val="Times New Roman"/>
        <family val="1"/>
        <charset val="204"/>
      </rPr>
      <t xml:space="preserve">84000,00 </t>
    </r>
    <r>
      <rPr>
        <sz val="14"/>
        <color indexed="8"/>
        <rFont val="Times New Roman"/>
        <family val="1"/>
        <charset val="204"/>
      </rPr>
      <t xml:space="preserve">                                    2023 год -  кап.ремонт отмостки и гидроизоляции фундамента здания с эффективным уклоном и отводом поверхностных вод (включая ПСД)                                  2024 год - кап. ремонт    и усиление перекрытия здания (включая ПСД)                                                                           </t>
    </r>
  </si>
  <si>
    <t>Мероприятия  с детьми (организация питания в летних лагерях с дневным пребыванием)</t>
  </si>
  <si>
    <t>Комплекты готовых блюд</t>
  </si>
  <si>
    <t>компл</t>
  </si>
  <si>
    <t xml:space="preserve">Разработка Проектной документации на  кап.ремонт отмостки и гидроизоляции фундамента здания с эффективным уклоном и отводом поверхностных вод (включая ПСД)         </t>
  </si>
  <si>
    <t xml:space="preserve">Разработка Проектной документации на кап. ремонт    и усиление перекрытия здания (включая ПСД)                                                                           </t>
  </si>
  <si>
    <t>Мероприятия с участниками образовательного процесса (Мун.фестиваль детск.творч. "Страна Чудес"; Мун.выставка декоративно-прикладного творчества "Вернисаж талантов"; Мун.краеведческая .конференция "Мой Уссурийск"; муниципальный слет волонтеров и активистов РДШ, конкурс школьных волонтерских отрядов, День добровольца, Торжественное мероприятие для выпускников, окончивших школу с медалью "За особые успехи в учении"; торжественный прием , посвященный международному Дню учителя.</t>
  </si>
  <si>
    <t>Буклеты</t>
  </si>
  <si>
    <t>Рамки</t>
  </si>
  <si>
    <t>Батарейка</t>
  </si>
  <si>
    <t>Благодарственные письма</t>
  </si>
  <si>
    <t>Иные расходы (организация занятости подростков от 14 до 18 лет)</t>
  </si>
  <si>
    <t>Указ президента РФ от 04.02.2021 года № 68 Повышение индекса качества городской среды, безопасность, исключение потенциальных угроз для жизни и здоровья горожан. Безопасность вблизи учреждения образования</t>
  </si>
  <si>
    <t>Указ президента РФ от 04.02.2021 года № 68 п. "Доля детей 5-18 лет, охваченных ДО, "Повышение доступности ДО",  "Выявление, развитие и поддержка талантов", Повышение уровня доверия к власти, повышение рейтинга главы УГО.  Приобретение оборудования для организации обучения детей по новым направлениям в рамках дополнительной общеобразовательной программы "Робототехника"</t>
  </si>
  <si>
    <t>ФЗ  №273 "Об образовании РФ" создание условия для обеспечения безопасности образовательного процесса</t>
  </si>
  <si>
    <t>Повышение уровня доверия к квласти, повышение рейтинга главы УГО</t>
  </si>
  <si>
    <t xml:space="preserve">Указ президента РФ от 04.02.2021 года № 68 п. "Выявление, развитие и поддержка талантов", п."Посещение мероприятий образовательных организаций", п. "Волонтерская (добровольческая) деятельность", "Воспитание гармонично развитой личности", "Число участников мероприятий РДШ, Повышение уровня доверия к власти, повышение рейтинга главы УГО                                </t>
  </si>
  <si>
    <t>Повышение уровня доверия к власти. Показатель эффективности деятельности главы УГО</t>
  </si>
  <si>
    <t>Необходимость в приобретении строительных материалов, смета прилагается.</t>
  </si>
  <si>
    <t>Обучение в "Школе раннего развития" для детей от 3 до 6 лет</t>
  </si>
  <si>
    <t>Директор МБОУ ДО ЦДТ</t>
  </si>
  <si>
    <t>2511011310</t>
  </si>
  <si>
    <t>А.С.Крашевский</t>
  </si>
  <si>
    <t>А.С. Крашевский</t>
  </si>
  <si>
    <t>Шкаф</t>
  </si>
  <si>
    <t>Мебель</t>
  </si>
  <si>
    <t>проведение текущего ремонта в учебных кабинетах.здании</t>
  </si>
  <si>
    <t>Зарядка огнетушителя</t>
  </si>
  <si>
    <t>Прочий ремонт в помещениях</t>
  </si>
  <si>
    <t>Световое оборудование</t>
  </si>
  <si>
    <t>Стул для посетителей</t>
  </si>
  <si>
    <t>насос</t>
  </si>
  <si>
    <t>Звуковое оборудование</t>
  </si>
  <si>
    <t>Мебель ученическая</t>
  </si>
  <si>
    <t>Вывоз мусора (м3 в месяц)</t>
  </si>
  <si>
    <t>Текущий ремонт цоколя здания</t>
  </si>
  <si>
    <t>1 531 585,53</t>
  </si>
  <si>
    <t>001</t>
  </si>
  <si>
    <t>05301416</t>
  </si>
  <si>
    <t>Строительные материалы краска</t>
  </si>
  <si>
    <t>Форма</t>
  </si>
  <si>
    <t>26421.6</t>
  </si>
  <si>
    <t>1</t>
  </si>
  <si>
    <t>набор конструктор</t>
  </si>
  <si>
    <t>Набор 3D ручки</t>
  </si>
  <si>
    <t>жалюзи</t>
  </si>
  <si>
    <t>банер</t>
  </si>
  <si>
    <t>Сувенирная продукция</t>
  </si>
  <si>
    <t>устройство ограждения территории здани</t>
  </si>
  <si>
    <t>26421.7</t>
  </si>
  <si>
    <t>текущий ремонт поверхности стен и потолка</t>
  </si>
  <si>
    <t>установка и обслуживание кондиционера</t>
  </si>
  <si>
    <t>ремонтные работы в учебных классах</t>
  </si>
  <si>
    <t>монтаж тротуарной поитки</t>
  </si>
  <si>
    <t>(Субсидии на финансовое обеспечение (возмещение)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рамках муниципального социального заказа с использованием социального сертификата)</t>
  </si>
  <si>
    <t>субсидии на финансовое обеспечение (возмещение)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рамках муниципального социального заказа с использованием социального сертификата</t>
  </si>
  <si>
    <t>МСЗ</t>
  </si>
  <si>
    <t>мсз</t>
  </si>
  <si>
    <t>субсидия МСЗ</t>
  </si>
  <si>
    <t>ВСЕГО МЗ</t>
  </si>
  <si>
    <t>кв.м</t>
  </si>
  <si>
    <t>Жалюзи</t>
  </si>
  <si>
    <t>Столы компьютерные</t>
  </si>
  <si>
    <t>ИБП</t>
  </si>
  <si>
    <t>начальник финансово-экономического отдела Управления образования и молодежной политики</t>
  </si>
  <si>
    <t>Е. А. Ционова</t>
  </si>
  <si>
    <t>электромонтажные работы и изготовление одежды для сцены</t>
  </si>
  <si>
    <t>костюмы</t>
  </si>
  <si>
    <t>Иные выплаты текущего характера физическим лицам</t>
  </si>
  <si>
    <t>Сбор, транспортирование, утилизация оборудования</t>
  </si>
  <si>
    <t>текущий ремонт кабинетов</t>
  </si>
  <si>
    <t>моноблоки</t>
  </si>
  <si>
    <t>Сертификат активации</t>
  </si>
  <si>
    <t>банеры</t>
  </si>
  <si>
    <t>Оплата по договору ГПХ за тех.обслуживание оборуд.</t>
  </si>
  <si>
    <t>усл</t>
  </si>
  <si>
    <t>оформление сцены(зала) к проведению мероприятий</t>
  </si>
  <si>
    <t>Кресла офисные</t>
  </si>
  <si>
    <t>Лестница стремянка</t>
  </si>
  <si>
    <t xml:space="preserve">Отпариватели </t>
  </si>
  <si>
    <t>СОУТ</t>
  </si>
  <si>
    <t>мест</t>
  </si>
  <si>
    <t>текущий ремонт видеонаблюдения</t>
  </si>
  <si>
    <t>Текущий ремонт оборудования</t>
  </si>
  <si>
    <t>хозяйственные товары</t>
  </si>
  <si>
    <t>оплата по договору ГПХ за тех.обсл.оборудования</t>
  </si>
  <si>
    <t>Примечание*:  Значения планового периода (2025-2026 гг.) в течение всего отчетного года не меняются.</t>
  </si>
  <si>
    <t>cувенирная продукция, дипломы</t>
  </si>
  <si>
    <t>Проверка огнебиозащитной обработки кровли</t>
  </si>
  <si>
    <t>оформление зала</t>
  </si>
  <si>
    <t>Установка ограждения по периметру здания</t>
  </si>
  <si>
    <t>Услуга по стройконтролю</t>
  </si>
  <si>
    <t>Дверные блоки из ПВХ профиля</t>
  </si>
  <si>
    <t xml:space="preserve">                    внебюджет</t>
  </si>
  <si>
    <t>с учётом изменений</t>
  </si>
  <si>
    <t>Установка дверных блоков в каб.№1,2,3</t>
  </si>
  <si>
    <t>Текущий ремонт фасада</t>
  </si>
  <si>
    <t>Программно-аппаратный комплекс EDDRON (Тренажер по пилотированию БПЛА) (Базовый)</t>
  </si>
  <si>
    <t>мебель ученическая(парта одноместная + стул)</t>
  </si>
  <si>
    <t>Телевизор LED LG 75"</t>
  </si>
  <si>
    <t>Компактная камера SONY RX-10 IV Black</t>
  </si>
  <si>
    <t xml:space="preserve">Расширенный ресурсный набор LEGOr Education SPIKEtm Prime </t>
  </si>
  <si>
    <t>Прибор BEAM LED-150W</t>
  </si>
  <si>
    <t>краска</t>
  </si>
  <si>
    <t xml:space="preserve"> от приносящей доход деятельности</t>
  </si>
  <si>
    <t>КФО 2 без добровольных</t>
  </si>
  <si>
    <t>от приносящей доход деятельности</t>
  </si>
  <si>
    <t>в том числе:                    субсидии на финансовое обеспечение выполнения государственного (муниципального) задания                за счет средств бюджета публично-правового образования, создавшего учреждение</t>
  </si>
  <si>
    <t>справка №977 от 14.06.2024 об изменении объёмов расходных обязательств</t>
  </si>
  <si>
    <t>передвижка со ст.346 ДП</t>
  </si>
  <si>
    <t>государственная экспертиза ПСД</t>
  </si>
  <si>
    <t>26421.8</t>
  </si>
  <si>
    <t>Оплата авиабилетов</t>
  </si>
  <si>
    <t>Крашевский.А.С.</t>
  </si>
  <si>
    <t>директор</t>
  </si>
  <si>
    <t>директор МБОУ ДО ЦДТ</t>
  </si>
  <si>
    <t>КРАШЕВСКИЙ А.С.</t>
  </si>
  <si>
    <t>Текущий  ремонт гардероба</t>
  </si>
  <si>
    <t>Текущий ремонт эл.проводки актового зала</t>
  </si>
  <si>
    <t>стеклянная магнитно-маркерная доска</t>
  </si>
  <si>
    <t>интерактивная панель</t>
  </si>
  <si>
    <t>стенд "Движение первых"</t>
  </si>
  <si>
    <t>стенд "Орлята России"</t>
  </si>
  <si>
    <t>таблички на основе ПВХ №Россия - страна возможностей"</t>
  </si>
  <si>
    <t>письмо №б/н  от 28.10.2024 о передвижке</t>
  </si>
  <si>
    <t xml:space="preserve">передвижка на ст.223 и 291 </t>
  </si>
  <si>
    <t>оплата коммунальных услуг, свет -5667,00 тепловая энергия - 15868,00</t>
  </si>
  <si>
    <t>Текущий  ремонт кабинета №2</t>
  </si>
  <si>
    <t>проведение медицинского осмотра</t>
  </si>
  <si>
    <t>батарейки</t>
  </si>
  <si>
    <t>Приобретение (изготовление) сувенирной продукции</t>
  </si>
  <si>
    <t>Приобретение (изготовление) материальных запасоы однократного применения</t>
  </si>
  <si>
    <t>Грамоты, дипломы, кубки, наградная продукция</t>
  </si>
  <si>
    <t>Приобретение продуктов питания(оздоровительный лагерь)</t>
  </si>
  <si>
    <t>Приобретение материальных запасов однократного применения, предназначенных для награждения, дарения</t>
  </si>
  <si>
    <t>Плакетки наградные</t>
  </si>
  <si>
    <t>Ценные призы, подарки</t>
  </si>
  <si>
    <t>Сувенирная продукция, дипломы, грамоты</t>
  </si>
  <si>
    <t>Ноутбуки</t>
  </si>
  <si>
    <t>Е.С. Пинегина</t>
  </si>
  <si>
    <t>Приобретение билетов в театр</t>
  </si>
  <si>
    <t>шт</t>
  </si>
  <si>
    <t>ИТОГО ДОХОДОВ, ВСЕГО (в лист "ПЕЧАТЬ 2024")</t>
  </si>
  <si>
    <t>декабря</t>
  </si>
  <si>
    <t>ноутбук</t>
  </si>
  <si>
    <t>Принтер лазерный (цветная печать)</t>
  </si>
  <si>
    <t>Резак роликовый</t>
  </si>
  <si>
    <t xml:space="preserve"> "Центр детского творчества" Уссурийского городского округа Приморского края</t>
  </si>
  <si>
    <t xml:space="preserve">муниципальное бюджетное образовательное учреждение дополнительного образования  </t>
  </si>
  <si>
    <t>и  плановый период   2026  -  2027 г.г.</t>
  </si>
  <si>
    <t>26</t>
  </si>
  <si>
    <t>Водоснабжение</t>
  </si>
  <si>
    <t>Итого водоснабжение</t>
  </si>
  <si>
    <t>Итого отопление</t>
  </si>
  <si>
    <t xml:space="preserve">на 2025 год и плановый период 2026-2027 гг. </t>
  </si>
  <si>
    <t>План финансово-хозяйственной деятельности на 2025 год и плановый период 2026-2027 годов (далее - План) по учреждению</t>
  </si>
  <si>
    <t>на обоснованность расчетов, приведенных в пояснительной записке к Плану финансово-хозяйственной деятельности  на 2025 год и плановый период 2026-2027 годов, и соответствия показателей в информации о планируемых объемах расходных обязательств по учреждению: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</si>
  <si>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</si>
  <si>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</si>
  <si>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</si>
  <si>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Администрация Уссурийского городского округа Приморского края</t>
  </si>
  <si>
    <t>МБОУ ДО ЦДТ</t>
  </si>
  <si>
    <t>ЦДТ</t>
  </si>
  <si>
    <t>наборы для творчества</t>
  </si>
  <si>
    <t>Директор МКУ "МЦФО" УГО ПК</t>
  </si>
  <si>
    <t>Испытание пожарной лестницы</t>
  </si>
  <si>
    <t>"31" января</t>
  </si>
  <si>
    <t>20 25 г.</t>
  </si>
  <si>
    <t>31</t>
  </si>
  <si>
    <t>января</t>
  </si>
  <si>
    <t>Текущий ремонт кабинета №16</t>
  </si>
  <si>
    <t>остаток на начало 2025 года</t>
  </si>
  <si>
    <t>техническое обслуживание и ремонт компьютерного оборудования</t>
  </si>
  <si>
    <t>остаток на начало 2025 года платные услуги</t>
  </si>
  <si>
    <t>остаток</t>
  </si>
  <si>
    <t>остаток на начало 2025 года добровольные пожертвования</t>
  </si>
  <si>
    <t>Сувенирная продукция(дипломы, кубки д/награждения)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</si>
</sst>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_-* #,##0.00\ _₽_-;\-* #,##0.00\ _₽_-;_-* &quot;-&quot;??\ _₽_-;_-@_-"/>
    <numFmt numFmtId="165" formatCode="0.0"/>
    <numFmt numFmtId="166" formatCode="#,##0.00_ ;\-#,##0.00\ "/>
    <numFmt numFmtId="167" formatCode="0.000"/>
    <numFmt numFmtId="168" formatCode="_-* #,##0.00\ _₽_-;\-* #,##0.00\ _₽_-;_-* &quot;-&quot;???\ _₽_-;_-@_-"/>
    <numFmt numFmtId="169" formatCode="_-* #,##0\ _₽_-;\-* #,##0\ _₽_-;_-* &quot;-&quot;??\ _₽_-;_-@_-"/>
    <numFmt numFmtId="170" formatCode="_-* #,##0.000\ _₽_-;\-* #,##0.000\ _₽_-;_-* &quot;-&quot;??\ _₽_-;_-@_-"/>
    <numFmt numFmtId="171" formatCode="_-* #,##0.000_р_._-;\-* #,##0.000_р_._-;_-* &quot;-&quot;??_р_._-;_-@_-"/>
  </numFmts>
  <fonts count="15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name val="Cambria"/>
      <family val="1"/>
      <charset val="204"/>
      <scheme val="major"/>
    </font>
    <font>
      <i/>
      <sz val="9"/>
      <color theme="1"/>
      <name val="Cambria"/>
      <family val="1"/>
      <charset val="204"/>
      <scheme val="maj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5"/>
      <name val="Times New Roman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Arial Cyr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22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6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name val="Arial Cyr"/>
      <charset val="204"/>
    </font>
    <font>
      <sz val="12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name val="Arial Cyr"/>
      <charset val="204"/>
    </font>
    <font>
      <b/>
      <sz val="12"/>
      <color rgb="FFFFFF00"/>
      <name val="Calibri"/>
      <family val="2"/>
      <charset val="204"/>
      <scheme val="minor"/>
    </font>
    <font>
      <b/>
      <sz val="14"/>
      <color rgb="FFFFFF00"/>
      <name val="Calibri"/>
      <family val="2"/>
      <charset val="204"/>
      <scheme val="minor"/>
    </font>
    <font>
      <sz val="13"/>
      <name val="Arial Cyr"/>
      <charset val="204"/>
    </font>
    <font>
      <sz val="11"/>
      <name val="Arial Cyr"/>
      <charset val="204"/>
    </font>
    <font>
      <b/>
      <sz val="13"/>
      <color theme="4" tint="-0.499984740745262"/>
      <name val="Arial Cyr"/>
      <charset val="204"/>
    </font>
    <font>
      <b/>
      <sz val="11"/>
      <color theme="4" tint="-0.499984740745262"/>
      <name val="Arial Cyr"/>
      <charset val="204"/>
    </font>
    <font>
      <b/>
      <sz val="10"/>
      <color theme="4" tint="-0.499984740745262"/>
      <name val="Arial Cyr"/>
      <charset val="204"/>
    </font>
    <font>
      <b/>
      <sz val="24"/>
      <color theme="1"/>
      <name val="Times New Roman"/>
      <family val="1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6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15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b/>
      <sz val="16"/>
      <name val="Arial Narrow"/>
      <family val="2"/>
      <charset val="204"/>
    </font>
    <font>
      <b/>
      <sz val="15"/>
      <name val="Arial Narrow"/>
      <family val="2"/>
      <charset val="204"/>
    </font>
    <font>
      <sz val="15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12"/>
      <name val="Arial Cyr"/>
      <charset val="204"/>
    </font>
    <font>
      <b/>
      <sz val="14"/>
      <color rgb="FFFFFF00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rgb="FFFFFF00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14"/>
      <color rgb="FFFFFF00"/>
      <name val="Arial Cyr"/>
      <charset val="204"/>
    </font>
    <font>
      <b/>
      <sz val="11"/>
      <color rgb="FFFFFF00"/>
      <name val="Arial Cyr"/>
      <charset val="204"/>
    </font>
    <font>
      <b/>
      <sz val="11"/>
      <name val="Calibri"/>
      <family val="2"/>
      <charset val="204"/>
      <scheme val="minor"/>
    </font>
    <font>
      <b/>
      <sz val="9"/>
      <color rgb="FFFFFF00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color rgb="FFFFFF00"/>
      <name val="Arial Narrow"/>
      <family val="2"/>
      <charset val="204"/>
    </font>
    <font>
      <b/>
      <sz val="11"/>
      <color rgb="FFFFFF00"/>
      <name val="Arial Narrow"/>
      <family val="2"/>
      <charset val="204"/>
    </font>
    <font>
      <b/>
      <sz val="10"/>
      <name val="Arial Narrow"/>
      <family val="2"/>
      <charset val="204"/>
    </font>
    <font>
      <b/>
      <sz val="11"/>
      <name val="Arial Narrow"/>
      <family val="2"/>
      <charset val="204"/>
    </font>
    <font>
      <b/>
      <sz val="14"/>
      <name val="Arial Narrow"/>
      <family val="2"/>
      <charset val="204"/>
    </font>
    <font>
      <b/>
      <sz val="13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sz val="20"/>
      <color theme="1"/>
      <name val="Times New Roman"/>
      <family val="1"/>
      <charset val="204"/>
    </font>
    <font>
      <sz val="18"/>
      <name val="Arial Cyr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sz val="16"/>
      <color rgb="FFFFFF00"/>
      <name val="Arial Cyr"/>
      <charset val="204"/>
    </font>
    <font>
      <b/>
      <sz val="14"/>
      <color rgb="FF00FF00"/>
      <name val="Arial Cyr"/>
      <charset val="204"/>
    </font>
    <font>
      <b/>
      <sz val="14"/>
      <color rgb="FF9933FF"/>
      <name val="Arial Cyr"/>
      <charset val="204"/>
    </font>
    <font>
      <b/>
      <sz val="16"/>
      <color rgb="FF9933FF"/>
      <name val="Arial Cyr"/>
      <charset val="204"/>
    </font>
    <font>
      <b/>
      <sz val="14"/>
      <color rgb="FFFF3300"/>
      <name val="Arial Cyr"/>
      <charset val="204"/>
    </font>
    <font>
      <b/>
      <sz val="12"/>
      <color rgb="FFFFFF00"/>
      <name val="Times New Roman"/>
      <family val="1"/>
      <charset val="204"/>
    </font>
    <font>
      <b/>
      <sz val="18"/>
      <color rgb="FFFFFF00"/>
      <name val="Arial Narrow"/>
      <family val="2"/>
      <charset val="204"/>
    </font>
    <font>
      <b/>
      <sz val="18"/>
      <color rgb="FF00FF00"/>
      <name val="Arial Narrow"/>
      <family val="2"/>
      <charset val="204"/>
    </font>
    <font>
      <b/>
      <sz val="12"/>
      <color rgb="FFFFFF00"/>
      <name val="Arial Cyr"/>
      <charset val="204"/>
    </font>
    <font>
      <sz val="12"/>
      <color rgb="FFFFFF00"/>
      <name val="Arial Cyr"/>
      <charset val="204"/>
    </font>
    <font>
      <sz val="12"/>
      <name val="Arial"/>
      <family val="2"/>
      <charset val="204"/>
    </font>
    <font>
      <sz val="14"/>
      <color rgb="FF990000"/>
      <name val="Times New Roman"/>
      <family val="1"/>
      <charset val="204"/>
    </font>
    <font>
      <b/>
      <sz val="16"/>
      <color rgb="FF990000"/>
      <name val="Times New Roman"/>
      <family val="1"/>
      <charset val="204"/>
    </font>
    <font>
      <sz val="16"/>
      <color rgb="FF990000"/>
      <name val="Times New Roman"/>
      <family val="1"/>
      <charset val="204"/>
    </font>
    <font>
      <b/>
      <sz val="14"/>
      <color rgb="FF99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6"/>
      <color rgb="FF990000"/>
      <name val="Arial Narrow"/>
      <family val="2"/>
      <charset val="204"/>
    </font>
    <font>
      <b/>
      <sz val="12.5"/>
      <color rgb="FF990000"/>
      <name val="Arial Narrow"/>
      <family val="2"/>
      <charset val="204"/>
    </font>
    <font>
      <b/>
      <sz val="11.5"/>
      <name val="Arial Narrow"/>
      <family val="2"/>
      <charset val="204"/>
    </font>
    <font>
      <sz val="11.5"/>
      <color theme="1"/>
      <name val="Calibri"/>
      <family val="2"/>
      <charset val="204"/>
      <scheme val="minor"/>
    </font>
    <font>
      <b/>
      <sz val="14"/>
      <color rgb="FFFF0000"/>
      <name val="Arial Cyr"/>
      <charset val="204"/>
    </font>
    <font>
      <b/>
      <sz val="12"/>
      <color rgb="FF990000"/>
      <name val="Arial Cyr"/>
      <charset val="204"/>
    </font>
    <font>
      <b/>
      <sz val="16"/>
      <color rgb="FF800000"/>
      <name val="Times New Roman"/>
      <family val="1"/>
      <charset val="204"/>
    </font>
    <font>
      <b/>
      <sz val="15"/>
      <color rgb="FF80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4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rgb="FF0033CC"/>
      <name val="Times New Roman"/>
      <family val="1"/>
      <charset val="204"/>
    </font>
    <font>
      <b/>
      <sz val="10"/>
      <color rgb="FFFF0000"/>
      <name val="Arial Narrow"/>
      <family val="2"/>
      <charset val="204"/>
    </font>
    <font>
      <b/>
      <sz val="18"/>
      <color rgb="FFFF0000"/>
      <name val="Calibri"/>
      <family val="2"/>
      <charset val="204"/>
      <scheme val="minor"/>
    </font>
    <font>
      <b/>
      <sz val="14"/>
      <color rgb="FFCCFF33"/>
      <name val="Arial Cyr"/>
      <charset val="204"/>
    </font>
    <font>
      <b/>
      <sz val="16"/>
      <color rgb="FF00FF00"/>
      <name val="Arial Cyr"/>
      <charset val="204"/>
    </font>
    <font>
      <b/>
      <sz val="18"/>
      <name val="Arial Cyr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b/>
      <u/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u/>
      <sz val="24"/>
      <color theme="1"/>
      <name val="Times New Roman"/>
      <family val="1"/>
      <charset val="204"/>
    </font>
    <font>
      <sz val="15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DCB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0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5" fillId="0" borderId="0"/>
    <xf numFmtId="0" fontId="145" fillId="0" borderId="0"/>
    <xf numFmtId="0" fontId="146" fillId="0" borderId="0"/>
    <xf numFmtId="0" fontId="147" fillId="0" borderId="0"/>
    <xf numFmtId="0" fontId="147" fillId="0" borderId="0"/>
    <xf numFmtId="0" fontId="145" fillId="0" borderId="0"/>
    <xf numFmtId="0" fontId="147" fillId="34" borderId="0"/>
    <xf numFmtId="0" fontId="147" fillId="0" borderId="0">
      <alignment wrapText="1"/>
    </xf>
    <xf numFmtId="0" fontId="147" fillId="0" borderId="0"/>
    <xf numFmtId="0" fontId="148" fillId="0" borderId="0">
      <alignment horizontal="center" wrapText="1"/>
    </xf>
    <xf numFmtId="0" fontId="148" fillId="0" borderId="0">
      <alignment horizontal="center"/>
    </xf>
    <xf numFmtId="0" fontId="147" fillId="0" borderId="0">
      <alignment horizontal="right"/>
    </xf>
    <xf numFmtId="0" fontId="147" fillId="34" borderId="59"/>
    <xf numFmtId="0" fontId="147" fillId="0" borderId="60">
      <alignment horizontal="center" vertical="center" wrapText="1"/>
    </xf>
    <xf numFmtId="0" fontId="147" fillId="34" borderId="61"/>
    <xf numFmtId="49" fontId="147" fillId="0" borderId="60">
      <alignment horizontal="left" vertical="top" wrapText="1" indent="2"/>
    </xf>
    <xf numFmtId="49" fontId="147" fillId="0" borderId="60">
      <alignment horizontal="center" vertical="top" shrinkToFit="1"/>
    </xf>
    <xf numFmtId="4" fontId="147" fillId="0" borderId="60">
      <alignment horizontal="right" vertical="top" shrinkToFit="1"/>
    </xf>
    <xf numFmtId="10" fontId="147" fillId="0" borderId="60">
      <alignment horizontal="right" vertical="top" shrinkToFit="1"/>
    </xf>
    <xf numFmtId="0" fontId="147" fillId="34" borderId="61">
      <alignment shrinkToFit="1"/>
    </xf>
    <xf numFmtId="0" fontId="149" fillId="0" borderId="60">
      <alignment horizontal="left"/>
    </xf>
    <xf numFmtId="4" fontId="149" fillId="32" borderId="60">
      <alignment horizontal="right" vertical="top" shrinkToFit="1"/>
    </xf>
    <xf numFmtId="10" fontId="149" fillId="32" borderId="60">
      <alignment horizontal="right" vertical="top" shrinkToFit="1"/>
    </xf>
    <xf numFmtId="0" fontId="147" fillId="34" borderId="62"/>
    <xf numFmtId="0" fontId="147" fillId="0" borderId="0">
      <alignment horizontal="left" wrapText="1"/>
    </xf>
    <xf numFmtId="0" fontId="149" fillId="0" borderId="60">
      <alignment vertical="top" wrapText="1"/>
    </xf>
    <xf numFmtId="4" fontId="149" fillId="35" borderId="60">
      <alignment horizontal="right" vertical="top" shrinkToFit="1"/>
    </xf>
    <xf numFmtId="10" fontId="149" fillId="35" borderId="60">
      <alignment horizontal="right" vertical="top" shrinkToFit="1"/>
    </xf>
    <xf numFmtId="0" fontId="147" fillId="34" borderId="61">
      <alignment horizontal="center"/>
    </xf>
    <xf numFmtId="0" fontId="147" fillId="34" borderId="61">
      <alignment horizontal="left"/>
    </xf>
    <xf numFmtId="0" fontId="147" fillId="34" borderId="62">
      <alignment horizontal="center"/>
    </xf>
    <xf numFmtId="0" fontId="147" fillId="34" borderId="62">
      <alignment horizontal="left"/>
    </xf>
  </cellStyleXfs>
  <cellXfs count="1965">
    <xf numFmtId="0" fontId="0" fillId="0" borderId="0" xfId="0"/>
    <xf numFmtId="43" fontId="5" fillId="0" borderId="1" xfId="2" applyFont="1" applyFill="1" applyBorder="1" applyAlignment="1" applyProtection="1">
      <alignment horizontal="center" vertical="center"/>
      <protection locked="0"/>
    </xf>
    <xf numFmtId="43" fontId="5" fillId="0" borderId="1" xfId="2" applyFont="1" applyFill="1" applyBorder="1" applyAlignment="1" applyProtection="1">
      <alignment vertical="center"/>
      <protection locked="0"/>
    </xf>
    <xf numFmtId="0" fontId="4" fillId="0" borderId="1" xfId="1" applyFont="1" applyBorder="1" applyAlignment="1">
      <alignment vertical="center" wrapText="1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vertical="center"/>
      <protection locked="0"/>
    </xf>
    <xf numFmtId="1" fontId="9" fillId="0" borderId="1" xfId="0" applyNumberFormat="1" applyFont="1" applyBorder="1" applyAlignment="1">
      <alignment horizontal="center" vertical="center"/>
    </xf>
    <xf numFmtId="43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43" fontId="10" fillId="8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11" fillId="0" borderId="10" xfId="1" applyFont="1" applyBorder="1" applyAlignment="1">
      <alignment vertical="center" wrapText="1"/>
    </xf>
    <xf numFmtId="0" fontId="12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1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/>
    </xf>
    <xf numFmtId="0" fontId="5" fillId="0" borderId="10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1" fontId="11" fillId="0" borderId="1" xfId="1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3" fontId="9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43" fontId="9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43" fontId="10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43" fontId="10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 vertical="center" wrapText="1"/>
    </xf>
    <xf numFmtId="43" fontId="10" fillId="6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43" fontId="6" fillId="9" borderId="1" xfId="2" applyFont="1" applyFill="1" applyBorder="1" applyAlignment="1">
      <alignment vertical="center"/>
    </xf>
    <xf numFmtId="0" fontId="9" fillId="0" borderId="0" xfId="0" applyFont="1"/>
    <xf numFmtId="43" fontId="6" fillId="4" borderId="1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8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center" vertical="top"/>
    </xf>
    <xf numFmtId="0" fontId="16" fillId="9" borderId="0" xfId="0" applyFont="1" applyFill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43" fontId="22" fillId="0" borderId="0" xfId="0" applyNumberFormat="1" applyFont="1" applyAlignment="1">
      <alignment vertical="center"/>
    </xf>
    <xf numFmtId="43" fontId="22" fillId="0" borderId="0" xfId="0" applyNumberFormat="1" applyFont="1"/>
    <xf numFmtId="0" fontId="9" fillId="9" borderId="1" xfId="0" applyFont="1" applyFill="1" applyBorder="1" applyAlignment="1">
      <alignment horizontal="center"/>
    </xf>
    <xf numFmtId="0" fontId="26" fillId="0" borderId="0" xfId="0" applyFont="1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9" fontId="16" fillId="9" borderId="4" xfId="0" applyNumberFormat="1" applyFont="1" applyFill="1" applyBorder="1" applyAlignment="1" applyProtection="1">
      <alignment horizontal="center"/>
      <protection locked="0"/>
    </xf>
    <xf numFmtId="0" fontId="16" fillId="9" borderId="0" xfId="0" applyFont="1" applyFill="1" applyAlignment="1" applyProtection="1">
      <alignment horizontal="center"/>
      <protection locked="0"/>
    </xf>
    <xf numFmtId="0" fontId="16" fillId="9" borderId="4" xfId="0" applyFont="1" applyFill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top"/>
      <protection locked="0"/>
    </xf>
    <xf numFmtId="0" fontId="9" fillId="9" borderId="1" xfId="0" applyFont="1" applyFill="1" applyBorder="1" applyAlignment="1" applyProtection="1">
      <alignment horizontal="center" vertical="center"/>
      <protection locked="0"/>
    </xf>
    <xf numFmtId="43" fontId="9" fillId="0" borderId="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43" fontId="0" fillId="0" borderId="0" xfId="0" applyNumberFormat="1" applyProtection="1">
      <protection locked="0"/>
    </xf>
    <xf numFmtId="0" fontId="11" fillId="0" borderId="10" xfId="1" applyFont="1" applyBorder="1" applyAlignment="1" applyProtection="1">
      <alignment vertical="center" wrapText="1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43" fontId="22" fillId="0" borderId="0" xfId="0" applyNumberFormat="1" applyFont="1" applyAlignment="1" applyProtection="1">
      <alignment vertical="center"/>
      <protection locked="0"/>
    </xf>
    <xf numFmtId="43" fontId="10" fillId="8" borderId="1" xfId="0" applyNumberFormat="1" applyFont="1" applyFill="1" applyBorder="1" applyAlignment="1" applyProtection="1">
      <alignment horizontal="center" vertical="center"/>
      <protection locked="0"/>
    </xf>
    <xf numFmtId="43" fontId="5" fillId="0" borderId="1" xfId="1" applyNumberFormat="1" applyFont="1" applyBorder="1" applyAlignment="1" applyProtection="1">
      <alignment horizontal="center" vertical="center" wrapText="1"/>
      <protection locked="0"/>
    </xf>
    <xf numFmtId="10" fontId="9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43" fontId="9" fillId="0" borderId="1" xfId="0" applyNumberFormat="1" applyFont="1" applyBorder="1" applyAlignment="1" applyProtection="1">
      <alignment vertical="center"/>
      <protection locked="0"/>
    </xf>
    <xf numFmtId="0" fontId="13" fillId="0" borderId="1" xfId="1" applyFont="1" applyBorder="1" applyAlignment="1" applyProtection="1">
      <alignment horizontal="right" vertical="center" wrapText="1"/>
      <protection locked="0"/>
    </xf>
    <xf numFmtId="0" fontId="14" fillId="0" borderId="1" xfId="0" applyFont="1" applyBorder="1" applyAlignment="1" applyProtection="1">
      <alignment horizontal="right" vertical="center" wrapText="1"/>
      <protection locked="0"/>
    </xf>
    <xf numFmtId="43" fontId="9" fillId="0" borderId="10" xfId="0" applyNumberFormat="1" applyFont="1" applyBorder="1" applyAlignment="1" applyProtection="1">
      <alignment horizontal="center" vertical="center"/>
      <protection locked="0"/>
    </xf>
    <xf numFmtId="1" fontId="11" fillId="0" borderId="1" xfId="1" applyNumberFormat="1" applyFont="1" applyBorder="1" applyAlignment="1" applyProtection="1">
      <alignment horizontal="center" vertical="center" wrapText="1"/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43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43" fontId="9" fillId="3" borderId="1" xfId="0" applyNumberFormat="1" applyFont="1" applyFill="1" applyBorder="1" applyAlignment="1" applyProtection="1">
      <alignment horizontal="center" vertical="center"/>
      <protection locked="0"/>
    </xf>
    <xf numFmtId="43" fontId="10" fillId="0" borderId="1" xfId="0" applyNumberFormat="1" applyFont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center"/>
      <protection locked="0"/>
    </xf>
    <xf numFmtId="0" fontId="6" fillId="6" borderId="1" xfId="1" applyFont="1" applyFill="1" applyBorder="1" applyAlignment="1" applyProtection="1">
      <alignment horizontal="center" vertical="center" wrapText="1"/>
      <protection locked="0"/>
    </xf>
    <xf numFmtId="43" fontId="10" fillId="6" borderId="1" xfId="0" applyNumberFormat="1" applyFont="1" applyFill="1" applyBorder="1" applyAlignment="1" applyProtection="1">
      <alignment horizontal="center" vertical="center"/>
      <protection locked="0"/>
    </xf>
    <xf numFmtId="43" fontId="9" fillId="2" borderId="1" xfId="0" applyNumberFormat="1" applyFont="1" applyFill="1" applyBorder="1" applyAlignment="1" applyProtection="1">
      <alignment horizontal="center" vertical="center"/>
      <protection locked="0"/>
    </xf>
    <xf numFmtId="1" fontId="10" fillId="6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165" fontId="5" fillId="0" borderId="1" xfId="1" applyNumberFormat="1" applyFont="1" applyBorder="1" applyAlignment="1" applyProtection="1">
      <alignment horizontal="center" vertical="center" wrapText="1"/>
      <protection locked="0"/>
    </xf>
    <xf numFmtId="43" fontId="5" fillId="0" borderId="1" xfId="2" applyFont="1" applyFill="1" applyBorder="1" applyAlignment="1" applyProtection="1">
      <protection locked="0"/>
    </xf>
    <xf numFmtId="43" fontId="6" fillId="9" borderId="1" xfId="2" applyFont="1" applyFill="1" applyBorder="1" applyAlignment="1" applyProtection="1">
      <alignment vertical="center"/>
      <protection locked="0"/>
    </xf>
    <xf numFmtId="0" fontId="9" fillId="0" borderId="4" xfId="0" applyFont="1" applyBorder="1" applyProtection="1">
      <protection locked="0"/>
    </xf>
    <xf numFmtId="43" fontId="9" fillId="0" borderId="0" xfId="0" applyNumberFormat="1" applyFont="1" applyProtection="1">
      <protection locked="0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/>
    <xf numFmtId="0" fontId="18" fillId="0" borderId="0" xfId="0" applyFont="1"/>
    <xf numFmtId="0" fontId="16" fillId="0" borderId="0" xfId="0" applyFont="1"/>
    <xf numFmtId="43" fontId="9" fillId="0" borderId="1" xfId="0" applyNumberFormat="1" applyFont="1" applyBorder="1" applyAlignment="1">
      <alignment vertical="center"/>
    </xf>
    <xf numFmtId="0" fontId="10" fillId="11" borderId="1" xfId="0" applyFont="1" applyFill="1" applyBorder="1" applyAlignment="1">
      <alignment horizontal="center"/>
    </xf>
    <xf numFmtId="0" fontId="6" fillId="11" borderId="1" xfId="1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43" fontId="10" fillId="11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9" borderId="0" xfId="0" applyFont="1" applyFill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10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/>
    </xf>
    <xf numFmtId="0" fontId="5" fillId="11" borderId="1" xfId="1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2" fillId="0" borderId="0" xfId="1"/>
    <xf numFmtId="0" fontId="32" fillId="0" borderId="0" xfId="1" applyFont="1"/>
    <xf numFmtId="0" fontId="12" fillId="0" borderId="0" xfId="1" applyFont="1"/>
    <xf numFmtId="0" fontId="9" fillId="0" borderId="0" xfId="1" applyFont="1" applyAlignment="1">
      <alignment horizontal="right"/>
    </xf>
    <xf numFmtId="0" fontId="35" fillId="0" borderId="0" xfId="1" applyFont="1"/>
    <xf numFmtId="0" fontId="35" fillId="0" borderId="0" xfId="1" applyFont="1" applyAlignment="1">
      <alignment horizontal="right"/>
    </xf>
    <xf numFmtId="0" fontId="21" fillId="0" borderId="0" xfId="1" applyFont="1" applyAlignment="1">
      <alignment horizontal="center"/>
    </xf>
    <xf numFmtId="0" fontId="37" fillId="0" borderId="0" xfId="1" applyFont="1"/>
    <xf numFmtId="0" fontId="38" fillId="0" borderId="0" xfId="1" applyFont="1"/>
    <xf numFmtId="0" fontId="18" fillId="0" borderId="0" xfId="1" applyFont="1" applyAlignment="1">
      <alignment horizontal="center" vertical="center"/>
    </xf>
    <xf numFmtId="0" fontId="16" fillId="0" borderId="1" xfId="1" applyFont="1" applyBorder="1" applyAlignment="1">
      <alignment horizontal="center"/>
    </xf>
    <xf numFmtId="0" fontId="43" fillId="0" borderId="0" xfId="1" applyFont="1" applyAlignment="1">
      <alignment horizontal="center" vertical="center" wrapText="1"/>
    </xf>
    <xf numFmtId="0" fontId="35" fillId="0" borderId="1" xfId="1" applyFont="1" applyBorder="1" applyAlignment="1">
      <alignment horizontal="center" vertical="center" wrapText="1"/>
    </xf>
    <xf numFmtId="0" fontId="38" fillId="0" borderId="0" xfId="1" applyFont="1" applyAlignment="1">
      <alignment wrapText="1"/>
    </xf>
    <xf numFmtId="0" fontId="36" fillId="13" borderId="1" xfId="1" applyFont="1" applyFill="1" applyBorder="1" applyAlignment="1">
      <alignment horizontal="center" vertical="center" wrapText="1"/>
    </xf>
    <xf numFmtId="0" fontId="35" fillId="13" borderId="1" xfId="1" applyFont="1" applyFill="1" applyBorder="1" applyAlignment="1">
      <alignment horizontal="center" vertical="center" wrapText="1"/>
    </xf>
    <xf numFmtId="0" fontId="35" fillId="14" borderId="1" xfId="1" applyFont="1" applyFill="1" applyBorder="1" applyAlignment="1">
      <alignment horizontal="center" vertical="center" wrapText="1"/>
    </xf>
    <xf numFmtId="43" fontId="35" fillId="14" borderId="1" xfId="1" applyNumberFormat="1" applyFont="1" applyFill="1" applyBorder="1" applyAlignment="1">
      <alignment vertical="center" wrapText="1"/>
    </xf>
    <xf numFmtId="43" fontId="35" fillId="0" borderId="1" xfId="1" applyNumberFormat="1" applyFont="1" applyBorder="1" applyAlignment="1">
      <alignment vertical="center" wrapText="1"/>
    </xf>
    <xf numFmtId="43" fontId="35" fillId="15" borderId="1" xfId="1" applyNumberFormat="1" applyFont="1" applyFill="1" applyBorder="1" applyAlignment="1">
      <alignment vertical="center" wrapText="1"/>
    </xf>
    <xf numFmtId="43" fontId="36" fillId="0" borderId="1" xfId="1" applyNumberFormat="1" applyFont="1" applyBorder="1" applyAlignment="1">
      <alignment vertical="center" wrapText="1"/>
    </xf>
    <xf numFmtId="43" fontId="36" fillId="14" borderId="1" xfId="1" applyNumberFormat="1" applyFont="1" applyFill="1" applyBorder="1" applyAlignment="1">
      <alignment vertical="center" wrapText="1"/>
    </xf>
    <xf numFmtId="43" fontId="18" fillId="0" borderId="0" xfId="1" applyNumberFormat="1" applyFont="1" applyAlignment="1">
      <alignment vertical="center"/>
    </xf>
    <xf numFmtId="0" fontId="18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8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6" fillId="13" borderId="1" xfId="1" applyFont="1" applyFill="1" applyBorder="1" applyAlignment="1">
      <alignment horizontal="center" vertical="center"/>
    </xf>
    <xf numFmtId="0" fontId="39" fillId="13" borderId="1" xfId="1" applyFont="1" applyFill="1" applyBorder="1" applyAlignment="1">
      <alignment horizontal="center" vertical="center"/>
    </xf>
    <xf numFmtId="43" fontId="39" fillId="13" borderId="1" xfId="1" applyNumberFormat="1" applyFont="1" applyFill="1" applyBorder="1" applyAlignment="1">
      <alignment vertical="center"/>
    </xf>
    <xf numFmtId="0" fontId="40" fillId="0" borderId="1" xfId="1" applyFont="1" applyBorder="1" applyAlignment="1">
      <alignment horizontal="center" vertical="center"/>
    </xf>
    <xf numFmtId="0" fontId="40" fillId="13" borderId="1" xfId="1" applyFont="1" applyFill="1" applyBorder="1" applyAlignment="1">
      <alignment horizontal="center" vertical="center"/>
    </xf>
    <xf numFmtId="43" fontId="40" fillId="0" borderId="1" xfId="1" applyNumberFormat="1" applyFont="1" applyBorder="1" applyAlignment="1">
      <alignment vertical="center"/>
    </xf>
    <xf numFmtId="0" fontId="40" fillId="14" borderId="1" xfId="1" applyFont="1" applyFill="1" applyBorder="1" applyAlignment="1">
      <alignment horizontal="center" vertical="center"/>
    </xf>
    <xf numFmtId="43" fontId="40" fillId="14" borderId="1" xfId="1" applyNumberFormat="1" applyFont="1" applyFill="1" applyBorder="1" applyAlignment="1">
      <alignment vertical="center"/>
    </xf>
    <xf numFmtId="0" fontId="40" fillId="15" borderId="1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/>
    </xf>
    <xf numFmtId="0" fontId="42" fillId="0" borderId="0" xfId="1" applyFont="1"/>
    <xf numFmtId="43" fontId="35" fillId="14" borderId="1" xfId="1" applyNumberFormat="1" applyFont="1" applyFill="1" applyBorder="1" applyAlignment="1" applyProtection="1">
      <alignment vertical="center" wrapText="1"/>
      <protection locked="0"/>
    </xf>
    <xf numFmtId="43" fontId="35" fillId="15" borderId="1" xfId="1" applyNumberFormat="1" applyFont="1" applyFill="1" applyBorder="1" applyAlignment="1" applyProtection="1">
      <alignment vertical="center" wrapText="1"/>
      <protection locked="0"/>
    </xf>
    <xf numFmtId="43" fontId="35" fillId="0" borderId="1" xfId="1" applyNumberFormat="1" applyFont="1" applyBorder="1" applyAlignment="1" applyProtection="1">
      <alignment vertical="center" wrapText="1"/>
      <protection locked="0"/>
    </xf>
    <xf numFmtId="43" fontId="40" fillId="0" borderId="1" xfId="1" applyNumberFormat="1" applyFont="1" applyBorder="1" applyAlignment="1" applyProtection="1">
      <alignment vertical="center"/>
      <protection locked="0"/>
    </xf>
    <xf numFmtId="43" fontId="18" fillId="0" borderId="1" xfId="1" applyNumberFormat="1" applyFont="1" applyBorder="1" applyAlignment="1" applyProtection="1">
      <alignment vertical="center"/>
      <protection locked="0"/>
    </xf>
    <xf numFmtId="43" fontId="18" fillId="15" borderId="1" xfId="1" applyNumberFormat="1" applyFont="1" applyFill="1" applyBorder="1" applyAlignment="1" applyProtection="1">
      <alignment vertical="center"/>
      <protection locked="0"/>
    </xf>
    <xf numFmtId="43" fontId="40" fillId="14" borderId="1" xfId="1" applyNumberFormat="1" applyFont="1" applyFill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21" fillId="0" borderId="0" xfId="1" applyFont="1" applyAlignment="1" applyProtection="1">
      <alignment wrapText="1"/>
      <protection locked="0"/>
    </xf>
    <xf numFmtId="0" fontId="21" fillId="0" borderId="0" xfId="1" applyFont="1" applyAlignment="1" applyProtection="1">
      <alignment horizontal="center"/>
      <protection locked="0"/>
    </xf>
    <xf numFmtId="43" fontId="12" fillId="0" borderId="0" xfId="1" applyNumberFormat="1" applyFont="1" applyProtection="1">
      <protection locked="0"/>
    </xf>
    <xf numFmtId="0" fontId="21" fillId="0" borderId="0" xfId="1" applyFont="1" applyProtection="1">
      <protection locked="0"/>
    </xf>
    <xf numFmtId="0" fontId="2" fillId="0" borderId="0" xfId="1" applyProtection="1">
      <protection locked="0"/>
    </xf>
    <xf numFmtId="43" fontId="12" fillId="0" borderId="1" xfId="0" applyNumberFormat="1" applyFont="1" applyBorder="1"/>
    <xf numFmtId="43" fontId="15" fillId="10" borderId="1" xfId="0" applyNumberFormat="1" applyFont="1" applyFill="1" applyBorder="1"/>
    <xf numFmtId="43" fontId="12" fillId="0" borderId="0" xfId="0" applyNumberFormat="1" applyFont="1"/>
    <xf numFmtId="0" fontId="12" fillId="0" borderId="1" xfId="0" applyFont="1" applyBorder="1" applyAlignment="1">
      <alignment horizontal="center"/>
    </xf>
    <xf numFmtId="0" fontId="15" fillId="10" borderId="1" xfId="0" applyFont="1" applyFill="1" applyBorder="1" applyAlignment="1">
      <alignment horizontal="center"/>
    </xf>
    <xf numFmtId="0" fontId="22" fillId="2" borderId="0" xfId="0" applyFont="1" applyFill="1"/>
    <xf numFmtId="0" fontId="15" fillId="6" borderId="1" xfId="0" applyFont="1" applyFill="1" applyBorder="1" applyAlignment="1">
      <alignment horizontal="center"/>
    </xf>
    <xf numFmtId="43" fontId="15" fillId="6" borderId="1" xfId="0" applyNumberFormat="1" applyFont="1" applyFill="1" applyBorder="1"/>
    <xf numFmtId="0" fontId="15" fillId="18" borderId="1" xfId="0" applyFont="1" applyFill="1" applyBorder="1" applyAlignment="1">
      <alignment horizontal="center"/>
    </xf>
    <xf numFmtId="43" fontId="15" fillId="18" borderId="1" xfId="0" applyNumberFormat="1" applyFont="1" applyFill="1" applyBorder="1"/>
    <xf numFmtId="43" fontId="10" fillId="7" borderId="1" xfId="0" applyNumberFormat="1" applyFont="1" applyFill="1" applyBorder="1"/>
    <xf numFmtId="0" fontId="10" fillId="2" borderId="0" xfId="0" applyFont="1" applyFill="1" applyAlignment="1">
      <alignment horizontal="left"/>
    </xf>
    <xf numFmtId="43" fontId="10" fillId="2" borderId="0" xfId="0" applyNumberFormat="1" applyFont="1" applyFill="1"/>
    <xf numFmtId="0" fontId="10" fillId="2" borderId="5" xfId="0" applyFont="1" applyFill="1" applyBorder="1" applyAlignment="1">
      <alignment horizontal="left"/>
    </xf>
    <xf numFmtId="0" fontId="32" fillId="0" borderId="0" xfId="1" applyFont="1" applyProtection="1">
      <protection locked="0"/>
    </xf>
    <xf numFmtId="0" fontId="27" fillId="0" borderId="0" xfId="3" applyFont="1" applyProtection="1">
      <protection locked="0"/>
    </xf>
    <xf numFmtId="0" fontId="30" fillId="0" borderId="0" xfId="3" applyFont="1" applyProtection="1">
      <protection locked="0"/>
    </xf>
    <xf numFmtId="0" fontId="33" fillId="0" borderId="0" xfId="3" applyFont="1" applyAlignment="1" applyProtection="1">
      <alignment vertical="center"/>
      <protection locked="0"/>
    </xf>
    <xf numFmtId="0" fontId="34" fillId="0" borderId="0" xfId="3" applyFont="1" applyAlignment="1" applyProtection="1">
      <alignment horizontal="center"/>
      <protection locked="0"/>
    </xf>
    <xf numFmtId="0" fontId="11" fillId="0" borderId="0" xfId="1" applyFont="1" applyProtection="1">
      <protection locked="0"/>
    </xf>
    <xf numFmtId="0" fontId="47" fillId="0" borderId="0" xfId="0" applyFont="1"/>
    <xf numFmtId="0" fontId="48" fillId="0" borderId="0" xfId="0" applyFont="1"/>
    <xf numFmtId="0" fontId="28" fillId="0" borderId="0" xfId="0" applyFont="1"/>
    <xf numFmtId="0" fontId="47" fillId="0" borderId="0" xfId="0" applyFont="1" applyAlignment="1">
      <alignment vertical="center" wrapText="1"/>
    </xf>
    <xf numFmtId="0" fontId="48" fillId="0" borderId="0" xfId="0" applyFont="1" applyProtection="1">
      <protection locked="0"/>
    </xf>
    <xf numFmtId="0" fontId="47" fillId="0" borderId="0" xfId="0" applyFont="1" applyProtection="1">
      <protection locked="0"/>
    </xf>
    <xf numFmtId="0" fontId="33" fillId="0" borderId="0" xfId="3" applyFont="1" applyAlignment="1" applyProtection="1">
      <alignment horizontal="left"/>
      <protection locked="0"/>
    </xf>
    <xf numFmtId="0" fontId="34" fillId="0" borderId="0" xfId="3" applyFont="1" applyAlignment="1" applyProtection="1">
      <alignment horizontal="left"/>
      <protection locked="0"/>
    </xf>
    <xf numFmtId="0" fontId="48" fillId="0" borderId="4" xfId="0" applyFont="1" applyBorder="1" applyProtection="1">
      <protection locked="0"/>
    </xf>
    <xf numFmtId="0" fontId="40" fillId="0" borderId="0" xfId="1" applyFont="1" applyProtection="1">
      <protection locked="0"/>
    </xf>
    <xf numFmtId="0" fontId="40" fillId="0" borderId="0" xfId="1" applyFont="1" applyAlignment="1" applyProtection="1">
      <alignment wrapText="1"/>
      <protection locked="0"/>
    </xf>
    <xf numFmtId="0" fontId="40" fillId="0" borderId="1" xfId="1" applyFont="1" applyBorder="1" applyAlignment="1">
      <alignment horizontal="center" vertical="center" wrapText="1"/>
    </xf>
    <xf numFmtId="0" fontId="39" fillId="0" borderId="1" xfId="1" applyFont="1" applyBorder="1" applyAlignment="1">
      <alignment horizontal="center" vertical="center" wrapText="1"/>
    </xf>
    <xf numFmtId="0" fontId="52" fillId="0" borderId="0" xfId="3" applyFont="1" applyAlignment="1" applyProtection="1">
      <alignment horizontal="center"/>
      <protection locked="0"/>
    </xf>
    <xf numFmtId="0" fontId="52" fillId="0" borderId="0" xfId="3" applyFont="1" applyProtection="1">
      <protection locked="0"/>
    </xf>
    <xf numFmtId="0" fontId="15" fillId="0" borderId="0" xfId="1" applyFont="1" applyProtection="1">
      <protection locked="0"/>
    </xf>
    <xf numFmtId="43" fontId="15" fillId="0" borderId="0" xfId="1" applyNumberFormat="1" applyFont="1" applyProtection="1">
      <protection locked="0"/>
    </xf>
    <xf numFmtId="0" fontId="39" fillId="0" borderId="0" xfId="1" applyFont="1" applyAlignment="1" applyProtection="1">
      <alignment horizontal="left"/>
      <protection locked="0"/>
    </xf>
    <xf numFmtId="0" fontId="39" fillId="0" borderId="0" xfId="1" applyFont="1" applyAlignment="1" applyProtection="1">
      <alignment horizontal="left" wrapText="1"/>
      <protection locked="0"/>
    </xf>
    <xf numFmtId="0" fontId="50" fillId="0" borderId="0" xfId="1" applyFont="1" applyAlignment="1" applyProtection="1">
      <alignment wrapText="1"/>
      <protection locked="0"/>
    </xf>
    <xf numFmtId="0" fontId="50" fillId="0" borderId="0" xfId="1" applyFont="1" applyProtection="1">
      <protection locked="0"/>
    </xf>
    <xf numFmtId="0" fontId="50" fillId="0" borderId="0" xfId="1" applyFont="1" applyAlignment="1" applyProtection="1">
      <alignment horizontal="right" wrapText="1"/>
      <protection locked="0"/>
    </xf>
    <xf numFmtId="0" fontId="50" fillId="0" borderId="0" xfId="1" applyFont="1" applyAlignment="1" applyProtection="1">
      <alignment horizontal="left"/>
      <protection locked="0"/>
    </xf>
    <xf numFmtId="0" fontId="52" fillId="0" borderId="0" xfId="3" applyFont="1"/>
    <xf numFmtId="0" fontId="39" fillId="0" borderId="0" xfId="1" applyFont="1"/>
    <xf numFmtId="0" fontId="45" fillId="0" borderId="0" xfId="1" applyFont="1"/>
    <xf numFmtId="0" fontId="39" fillId="0" borderId="0" xfId="1" applyFont="1" applyProtection="1">
      <protection locked="0"/>
    </xf>
    <xf numFmtId="43" fontId="39" fillId="0" borderId="0" xfId="1" applyNumberFormat="1" applyFont="1" applyProtection="1">
      <protection locked="0"/>
    </xf>
    <xf numFmtId="0" fontId="48" fillId="0" borderId="0" xfId="1" applyFont="1" applyProtection="1">
      <protection locked="0"/>
    </xf>
    <xf numFmtId="0" fontId="53" fillId="0" borderId="0" xfId="1" applyFont="1"/>
    <xf numFmtId="0" fontId="41" fillId="0" borderId="0" xfId="3" applyFont="1" applyProtection="1">
      <protection locked="0"/>
    </xf>
    <xf numFmtId="0" fontId="51" fillId="0" borderId="0" xfId="0" applyFont="1" applyAlignment="1">
      <alignment horizontal="left"/>
    </xf>
    <xf numFmtId="0" fontId="49" fillId="0" borderId="0" xfId="0" applyFont="1" applyProtection="1">
      <protection locked="0"/>
    </xf>
    <xf numFmtId="0" fontId="40" fillId="0" borderId="1" xfId="1" applyFont="1" applyBorder="1" applyAlignment="1">
      <alignment horizontal="center"/>
    </xf>
    <xf numFmtId="43" fontId="39" fillId="0" borderId="1" xfId="1" applyNumberFormat="1" applyFont="1" applyBorder="1" applyAlignment="1">
      <alignment horizontal="center" vertical="center" wrapText="1"/>
    </xf>
    <xf numFmtId="43" fontId="40" fillId="0" borderId="1" xfId="1" applyNumberFormat="1" applyFont="1" applyBorder="1" applyAlignment="1">
      <alignment horizontal="center" vertical="center" wrapText="1"/>
    </xf>
    <xf numFmtId="0" fontId="18" fillId="0" borderId="0" xfId="0" applyFont="1" applyProtection="1">
      <protection locked="0"/>
    </xf>
    <xf numFmtId="43" fontId="10" fillId="4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3" fontId="15" fillId="3" borderId="1" xfId="0" applyNumberFormat="1" applyFont="1" applyFill="1" applyBorder="1"/>
    <xf numFmtId="0" fontId="43" fillId="20" borderId="0" xfId="1" applyFont="1" applyFill="1" applyAlignment="1">
      <alignment horizontal="left" wrapText="1"/>
    </xf>
    <xf numFmtId="0" fontId="9" fillId="0" borderId="12" xfId="0" applyFont="1" applyBorder="1" applyAlignment="1">
      <alignment horizontal="center" vertical="center"/>
    </xf>
    <xf numFmtId="0" fontId="40" fillId="0" borderId="0" xfId="0" applyFont="1" applyProtection="1"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4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43" fontId="10" fillId="7" borderId="1" xfId="0" applyNumberFormat="1" applyFont="1" applyFill="1" applyBorder="1" applyAlignment="1">
      <alignment horizontal="center" vertical="center"/>
    </xf>
    <xf numFmtId="43" fontId="67" fillId="7" borderId="1" xfId="0" applyNumberFormat="1" applyFont="1" applyFill="1" applyBorder="1" applyAlignment="1" applyProtection="1">
      <alignment vertical="center"/>
      <protection locked="0"/>
    </xf>
    <xf numFmtId="0" fontId="69" fillId="12" borderId="1" xfId="0" applyFont="1" applyFill="1" applyBorder="1" applyAlignment="1" applyProtection="1">
      <alignment horizontal="center" vertical="center"/>
      <protection locked="0"/>
    </xf>
    <xf numFmtId="43" fontId="71" fillId="7" borderId="1" xfId="0" applyNumberFormat="1" applyFont="1" applyFill="1" applyBorder="1" applyAlignment="1" applyProtection="1">
      <alignment vertical="center"/>
      <protection locked="0"/>
    </xf>
    <xf numFmtId="43" fontId="71" fillId="2" borderId="1" xfId="0" applyNumberFormat="1" applyFont="1" applyFill="1" applyBorder="1" applyAlignment="1" applyProtection="1">
      <alignment horizontal="center" vertical="center"/>
      <protection locked="0"/>
    </xf>
    <xf numFmtId="0" fontId="67" fillId="2" borderId="1" xfId="0" applyFont="1" applyFill="1" applyBorder="1" applyAlignment="1" applyProtection="1">
      <alignment horizontal="center" vertical="center"/>
      <protection locked="0"/>
    </xf>
    <xf numFmtId="43" fontId="71" fillId="7" borderId="1" xfId="0" applyNumberFormat="1" applyFont="1" applyFill="1" applyBorder="1" applyAlignment="1" applyProtection="1">
      <alignment horizontal="center" vertical="center"/>
      <protection locked="0"/>
    </xf>
    <xf numFmtId="43" fontId="71" fillId="2" borderId="1" xfId="0" applyNumberFormat="1" applyFont="1" applyFill="1" applyBorder="1" applyAlignment="1" applyProtection="1">
      <alignment vertical="center"/>
      <protection locked="0"/>
    </xf>
    <xf numFmtId="0" fontId="67" fillId="0" borderId="3" xfId="0" applyFont="1" applyBorder="1" applyAlignment="1" applyProtection="1">
      <alignment horizontal="center" vertical="center" wrapText="1"/>
      <protection locked="0"/>
    </xf>
    <xf numFmtId="0" fontId="67" fillId="0" borderId="13" xfId="0" applyFont="1" applyBorder="1" applyAlignment="1" applyProtection="1">
      <alignment horizontal="center"/>
      <protection locked="0"/>
    </xf>
    <xf numFmtId="43" fontId="66" fillId="3" borderId="1" xfId="0" applyNumberFormat="1" applyFont="1" applyFill="1" applyBorder="1"/>
    <xf numFmtId="43" fontId="69" fillId="17" borderId="17" xfId="0" applyNumberFormat="1" applyFont="1" applyFill="1" applyBorder="1"/>
    <xf numFmtId="43" fontId="69" fillId="17" borderId="19" xfId="0" applyNumberFormat="1" applyFont="1" applyFill="1" applyBorder="1"/>
    <xf numFmtId="0" fontId="16" fillId="19" borderId="0" xfId="1" applyFont="1" applyFill="1" applyAlignment="1">
      <alignment horizontal="left"/>
    </xf>
    <xf numFmtId="0" fontId="79" fillId="19" borderId="0" xfId="1" applyFont="1" applyFill="1" applyAlignment="1">
      <alignment vertical="center" wrapText="1"/>
    </xf>
    <xf numFmtId="43" fontId="12" fillId="12" borderId="0" xfId="0" applyNumberFormat="1" applyFont="1" applyFill="1"/>
    <xf numFmtId="0" fontId="15" fillId="12" borderId="0" xfId="0" applyFont="1" applyFill="1" applyAlignment="1">
      <alignment horizontal="center"/>
    </xf>
    <xf numFmtId="0" fontId="12" fillId="9" borderId="10" xfId="0" applyFont="1" applyFill="1" applyBorder="1"/>
    <xf numFmtId="0" fontId="12" fillId="9" borderId="12" xfId="0" applyFont="1" applyFill="1" applyBorder="1"/>
    <xf numFmtId="0" fontId="12" fillId="9" borderId="11" xfId="0" applyFont="1" applyFill="1" applyBorder="1"/>
    <xf numFmtId="0" fontId="66" fillId="23" borderId="1" xfId="0" applyFont="1" applyFill="1" applyBorder="1" applyAlignment="1">
      <alignment horizontal="center" vertical="center"/>
    </xf>
    <xf numFmtId="0" fontId="12" fillId="23" borderId="1" xfId="0" applyFont="1" applyFill="1" applyBorder="1" applyAlignment="1">
      <alignment horizontal="center" vertical="center"/>
    </xf>
    <xf numFmtId="0" fontId="12" fillId="23" borderId="1" xfId="0" applyFont="1" applyFill="1" applyBorder="1" applyAlignment="1">
      <alignment horizontal="center"/>
    </xf>
    <xf numFmtId="0" fontId="57" fillId="0" borderId="1" xfId="1" applyFont="1" applyBorder="1" applyAlignment="1">
      <alignment horizontal="center" vertical="center" wrapText="1"/>
    </xf>
    <xf numFmtId="0" fontId="57" fillId="0" borderId="1" xfId="1" applyFont="1" applyBorder="1" applyAlignment="1">
      <alignment horizontal="center" vertical="center"/>
    </xf>
    <xf numFmtId="43" fontId="38" fillId="0" borderId="0" xfId="1" applyNumberFormat="1" applyFont="1" applyAlignment="1">
      <alignment wrapText="1"/>
    </xf>
    <xf numFmtId="0" fontId="55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66" fillId="4" borderId="1" xfId="0" applyFont="1" applyFill="1" applyBorder="1" applyAlignment="1">
      <alignment horizontal="center" vertical="center"/>
    </xf>
    <xf numFmtId="43" fontId="71" fillId="4" borderId="1" xfId="0" applyNumberFormat="1" applyFont="1" applyFill="1" applyBorder="1" applyAlignment="1">
      <alignment horizontal="center" vertical="center"/>
    </xf>
    <xf numFmtId="43" fontId="71" fillId="0" borderId="1" xfId="0" applyNumberFormat="1" applyFont="1" applyBorder="1" applyAlignment="1">
      <alignment horizontal="center" vertical="center"/>
    </xf>
    <xf numFmtId="43" fontId="71" fillId="2" borderId="1" xfId="0" applyNumberFormat="1" applyFont="1" applyFill="1" applyBorder="1" applyAlignment="1">
      <alignment horizontal="center" vertical="center"/>
    </xf>
    <xf numFmtId="43" fontId="71" fillId="7" borderId="1" xfId="0" applyNumberFormat="1" applyFont="1" applyFill="1" applyBorder="1" applyAlignment="1">
      <alignment horizontal="center" vertical="center"/>
    </xf>
    <xf numFmtId="43" fontId="71" fillId="5" borderId="1" xfId="0" applyNumberFormat="1" applyFont="1" applyFill="1" applyBorder="1" applyAlignment="1">
      <alignment horizontal="center" vertical="center"/>
    </xf>
    <xf numFmtId="43" fontId="71" fillId="6" borderId="1" xfId="0" applyNumberFormat="1" applyFont="1" applyFill="1" applyBorder="1" applyAlignment="1">
      <alignment horizontal="center" vertical="center"/>
    </xf>
    <xf numFmtId="43" fontId="71" fillId="14" borderId="1" xfId="0" applyNumberFormat="1" applyFont="1" applyFill="1" applyBorder="1" applyAlignment="1">
      <alignment horizontal="center" vertical="center"/>
    </xf>
    <xf numFmtId="43" fontId="71" fillId="8" borderId="1" xfId="0" applyNumberFormat="1" applyFont="1" applyFill="1" applyBorder="1" applyAlignment="1">
      <alignment vertical="center"/>
    </xf>
    <xf numFmtId="43" fontId="71" fillId="7" borderId="1" xfId="0" applyNumberFormat="1" applyFont="1" applyFill="1" applyBorder="1" applyAlignment="1">
      <alignment vertical="center"/>
    </xf>
    <xf numFmtId="43" fontId="71" fillId="9" borderId="1" xfId="0" applyNumberFormat="1" applyFont="1" applyFill="1" applyBorder="1" applyAlignment="1">
      <alignment horizontal="center" vertical="center"/>
    </xf>
    <xf numFmtId="0" fontId="69" fillId="4" borderId="1" xfId="0" applyFont="1" applyFill="1" applyBorder="1" applyAlignment="1">
      <alignment horizontal="center" vertical="center"/>
    </xf>
    <xf numFmtId="43" fontId="67" fillId="4" borderId="1" xfId="0" applyNumberFormat="1" applyFont="1" applyFill="1" applyBorder="1" applyAlignment="1">
      <alignment horizontal="center" vertical="center"/>
    </xf>
    <xf numFmtId="0" fontId="69" fillId="5" borderId="1" xfId="0" applyFont="1" applyFill="1" applyBorder="1" applyAlignment="1">
      <alignment horizontal="center" vertical="center"/>
    </xf>
    <xf numFmtId="43" fontId="67" fillId="5" borderId="1" xfId="0" applyNumberFormat="1" applyFont="1" applyFill="1" applyBorder="1" applyAlignment="1">
      <alignment horizontal="center" vertical="center"/>
    </xf>
    <xf numFmtId="43" fontId="67" fillId="6" borderId="1" xfId="0" applyNumberFormat="1" applyFont="1" applyFill="1" applyBorder="1" applyAlignment="1">
      <alignment horizontal="center" vertical="center"/>
    </xf>
    <xf numFmtId="0" fontId="66" fillId="8" borderId="1" xfId="0" applyFont="1" applyFill="1" applyBorder="1" applyAlignment="1">
      <alignment horizontal="center" vertical="center"/>
    </xf>
    <xf numFmtId="43" fontId="67" fillId="8" borderId="1" xfId="0" applyNumberFormat="1" applyFont="1" applyFill="1" applyBorder="1" applyAlignment="1">
      <alignment vertical="center"/>
    </xf>
    <xf numFmtId="0" fontId="66" fillId="5" borderId="1" xfId="0" applyFont="1" applyFill="1" applyBorder="1" applyAlignment="1">
      <alignment horizontal="center"/>
    </xf>
    <xf numFmtId="0" fontId="66" fillId="5" borderId="1" xfId="0" applyFont="1" applyFill="1" applyBorder="1" applyAlignment="1">
      <alignment horizontal="center" vertical="center"/>
    </xf>
    <xf numFmtId="0" fontId="66" fillId="7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43" fontId="58" fillId="7" borderId="0" xfId="0" applyNumberFormat="1" applyFont="1" applyFill="1"/>
    <xf numFmtId="0" fontId="22" fillId="0" borderId="0" xfId="0" applyFont="1" applyAlignment="1">
      <alignment horizontal="center" wrapText="1"/>
    </xf>
    <xf numFmtId="0" fontId="9" fillId="0" borderId="0" xfId="0" applyFont="1" applyAlignment="1" applyProtection="1">
      <alignment horizontal="center"/>
      <protection locked="0"/>
    </xf>
    <xf numFmtId="43" fontId="81" fillId="0" borderId="0" xfId="0" applyNumberFormat="1" applyFont="1" applyProtection="1"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vertical="center"/>
      <protection locked="0"/>
    </xf>
    <xf numFmtId="0" fontId="22" fillId="0" borderId="1" xfId="0" applyFont="1" applyBorder="1" applyAlignment="1">
      <alignment horizontal="center"/>
    </xf>
    <xf numFmtId="0" fontId="22" fillId="0" borderId="10" xfId="0" applyFont="1" applyBorder="1"/>
    <xf numFmtId="0" fontId="22" fillId="0" borderId="12" xfId="0" applyFont="1" applyBorder="1"/>
    <xf numFmtId="0" fontId="22" fillId="0" borderId="1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0" fillId="0" borderId="12" xfId="0" applyBorder="1"/>
    <xf numFmtId="0" fontId="22" fillId="0" borderId="1" xfId="0" applyFont="1" applyBorder="1" applyAlignment="1" applyProtection="1">
      <alignment horizontal="center"/>
      <protection locked="0"/>
    </xf>
    <xf numFmtId="0" fontId="85" fillId="0" borderId="1" xfId="0" applyFont="1" applyBorder="1" applyAlignment="1">
      <alignment horizontal="center"/>
    </xf>
    <xf numFmtId="0" fontId="82" fillId="0" borderId="10" xfId="0" applyFont="1" applyBorder="1"/>
    <xf numFmtId="0" fontId="82" fillId="0" borderId="11" xfId="0" applyFont="1" applyBorder="1"/>
    <xf numFmtId="0" fontId="82" fillId="0" borderId="12" xfId="0" applyFont="1" applyBorder="1"/>
    <xf numFmtId="0" fontId="83" fillId="0" borderId="0" xfId="0" applyFont="1"/>
    <xf numFmtId="0" fontId="82" fillId="0" borderId="6" xfId="0" applyFont="1" applyBorder="1" applyAlignment="1">
      <alignment vertical="center"/>
    </xf>
    <xf numFmtId="0" fontId="82" fillId="0" borderId="0" xfId="0" applyFont="1" applyAlignment="1">
      <alignment vertical="center"/>
    </xf>
    <xf numFmtId="0" fontId="83" fillId="0" borderId="15" xfId="0" applyFont="1" applyBorder="1"/>
    <xf numFmtId="0" fontId="82" fillId="0" borderId="14" xfId="0" applyFont="1" applyBorder="1" applyAlignment="1">
      <alignment vertical="center"/>
    </xf>
    <xf numFmtId="0" fontId="82" fillId="0" borderId="8" xfId="0" applyFont="1" applyBorder="1"/>
    <xf numFmtId="0" fontId="82" fillId="0" borderId="4" xfId="0" applyFont="1" applyBorder="1"/>
    <xf numFmtId="0" fontId="82" fillId="0" borderId="9" xfId="0" applyFont="1" applyBorder="1"/>
    <xf numFmtId="0" fontId="84" fillId="0" borderId="2" xfId="0" applyFont="1" applyBorder="1" applyAlignment="1">
      <alignment horizontal="center"/>
    </xf>
    <xf numFmtId="0" fontId="82" fillId="0" borderId="10" xfId="0" applyFont="1" applyBorder="1" applyAlignment="1">
      <alignment vertical="center"/>
    </xf>
    <xf numFmtId="0" fontId="82" fillId="0" borderId="11" xfId="0" applyFont="1" applyBorder="1" applyAlignment="1">
      <alignment vertical="center"/>
    </xf>
    <xf numFmtId="0" fontId="82" fillId="0" borderId="12" xfId="0" applyFont="1" applyBorder="1" applyAlignment="1">
      <alignment vertical="center"/>
    </xf>
    <xf numFmtId="0" fontId="82" fillId="0" borderId="6" xfId="0" applyFont="1" applyBorder="1"/>
    <xf numFmtId="0" fontId="82" fillId="0" borderId="5" xfId="0" applyFont="1" applyBorder="1"/>
    <xf numFmtId="0" fontId="82" fillId="0" borderId="7" xfId="0" applyFont="1" applyBorder="1"/>
    <xf numFmtId="165" fontId="9" fillId="0" borderId="1" xfId="0" applyNumberFormat="1" applyFont="1" applyBorder="1" applyAlignment="1">
      <alignment horizontal="center" vertical="center"/>
    </xf>
    <xf numFmtId="0" fontId="83" fillId="0" borderId="12" xfId="0" applyFont="1" applyBorder="1"/>
    <xf numFmtId="166" fontId="58" fillId="0" borderId="1" xfId="0" applyNumberFormat="1" applyFont="1" applyBorder="1" applyAlignment="1">
      <alignment horizontal="center"/>
    </xf>
    <xf numFmtId="166" fontId="58" fillId="7" borderId="1" xfId="0" applyNumberFormat="1" applyFont="1" applyFill="1" applyBorder="1" applyAlignment="1">
      <alignment horizontal="center"/>
    </xf>
    <xf numFmtId="43" fontId="0" fillId="0" borderId="0" xfId="0" applyNumberFormat="1" applyAlignment="1" applyProtection="1">
      <alignment horizontal="right"/>
      <protection locked="0"/>
    </xf>
    <xf numFmtId="0" fontId="81" fillId="0" borderId="0" xfId="0" applyFont="1" applyAlignment="1" applyProtection="1">
      <alignment horizontal="center" vertical="center"/>
      <protection locked="0"/>
    </xf>
    <xf numFmtId="43" fontId="81" fillId="0" borderId="0" xfId="0" applyNumberFormat="1" applyFont="1" applyAlignment="1" applyProtection="1">
      <alignment vertical="center"/>
      <protection locked="0"/>
    </xf>
    <xf numFmtId="43" fontId="86" fillId="0" borderId="0" xfId="0" applyNumberFormat="1" applyFont="1"/>
    <xf numFmtId="43" fontId="86" fillId="0" borderId="0" xfId="0" applyNumberFormat="1" applyFont="1" applyAlignment="1">
      <alignment vertical="center"/>
    </xf>
    <xf numFmtId="43" fontId="86" fillId="7" borderId="0" xfId="0" applyNumberFormat="1" applyFont="1" applyFill="1" applyAlignment="1">
      <alignment vertical="center"/>
    </xf>
    <xf numFmtId="43" fontId="82" fillId="0" borderId="0" xfId="0" applyNumberFormat="1" applyFont="1" applyAlignment="1">
      <alignment vertical="center"/>
    </xf>
    <xf numFmtId="0" fontId="86" fillId="0" borderId="0" xfId="0" applyFont="1" applyAlignment="1">
      <alignment vertical="center"/>
    </xf>
    <xf numFmtId="43" fontId="86" fillId="0" borderId="0" xfId="0" applyNumberFormat="1" applyFont="1" applyAlignment="1" applyProtection="1">
      <alignment vertical="center"/>
      <protection locked="0"/>
    </xf>
    <xf numFmtId="43" fontId="80" fillId="0" borderId="1" xfId="1" applyNumberFormat="1" applyFont="1" applyBorder="1" applyAlignment="1">
      <alignment horizontal="left"/>
    </xf>
    <xf numFmtId="0" fontId="39" fillId="0" borderId="0" xfId="1" applyFont="1" applyAlignment="1" applyProtection="1">
      <alignment horizontal="center" wrapText="1"/>
      <protection locked="0"/>
    </xf>
    <xf numFmtId="0" fontId="30" fillId="0" borderId="4" xfId="3" applyFont="1" applyBorder="1" applyProtection="1">
      <protection locked="0"/>
    </xf>
    <xf numFmtId="0" fontId="12" fillId="2" borderId="0" xfId="1" applyFont="1" applyFill="1"/>
    <xf numFmtId="0" fontId="40" fillId="0" borderId="0" xfId="1" applyFont="1" applyAlignment="1">
      <alignment horizontal="right"/>
    </xf>
    <xf numFmtId="14" fontId="39" fillId="9" borderId="1" xfId="1" applyNumberFormat="1" applyFont="1" applyFill="1" applyBorder="1" applyAlignment="1" applyProtection="1">
      <alignment horizontal="center"/>
      <protection locked="0"/>
    </xf>
    <xf numFmtId="0" fontId="16" fillId="19" borderId="1" xfId="1" applyFont="1" applyFill="1" applyBorder="1" applyAlignment="1">
      <alignment horizontal="center" vertical="center"/>
    </xf>
    <xf numFmtId="0" fontId="39" fillId="19" borderId="1" xfId="1" applyFont="1" applyFill="1" applyBorder="1" applyAlignment="1">
      <alignment horizontal="center" vertical="center"/>
    </xf>
    <xf numFmtId="43" fontId="67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15" fillId="10" borderId="12" xfId="0" applyFont="1" applyFill="1" applyBorder="1" applyAlignment="1">
      <alignment horizontal="center"/>
    </xf>
    <xf numFmtId="0" fontId="12" fillId="9" borderId="8" xfId="0" applyFont="1" applyFill="1" applyBorder="1"/>
    <xf numFmtId="0" fontId="12" fillId="9" borderId="4" xfId="0" applyFont="1" applyFill="1" applyBorder="1"/>
    <xf numFmtId="0" fontId="12" fillId="9" borderId="9" xfId="0" applyFont="1" applyFill="1" applyBorder="1"/>
    <xf numFmtId="0" fontId="12" fillId="9" borderId="14" xfId="0" applyFont="1" applyFill="1" applyBorder="1" applyAlignment="1">
      <alignment horizontal="center"/>
    </xf>
    <xf numFmtId="0" fontId="12" fillId="9" borderId="0" xfId="0" applyFont="1" applyFill="1" applyAlignment="1">
      <alignment horizontal="center"/>
    </xf>
    <xf numFmtId="0" fontId="12" fillId="9" borderId="15" xfId="0" applyFont="1" applyFill="1" applyBorder="1" applyAlignment="1">
      <alignment horizontal="center"/>
    </xf>
    <xf numFmtId="43" fontId="71" fillId="3" borderId="1" xfId="0" applyNumberFormat="1" applyFont="1" applyFill="1" applyBorder="1" applyAlignment="1">
      <alignment horizontal="center" vertical="center"/>
    </xf>
    <xf numFmtId="43" fontId="88" fillId="0" borderId="0" xfId="1" applyNumberFormat="1" applyFont="1" applyAlignment="1">
      <alignment horizontal="left" wrapText="1"/>
    </xf>
    <xf numFmtId="43" fontId="88" fillId="3" borderId="1" xfId="1" applyNumberFormat="1" applyFont="1" applyFill="1" applyBorder="1"/>
    <xf numFmtId="43" fontId="88" fillId="0" borderId="12" xfId="1" applyNumberFormat="1" applyFont="1" applyBorder="1" applyAlignment="1">
      <alignment vertical="center" wrapText="1"/>
    </xf>
    <xf numFmtId="0" fontId="88" fillId="0" borderId="1" xfId="1" applyFont="1" applyBorder="1" applyAlignment="1">
      <alignment vertical="center" wrapText="1"/>
    </xf>
    <xf numFmtId="43" fontId="80" fillId="0" borderId="1" xfId="1" applyNumberFormat="1" applyFont="1" applyBorder="1" applyAlignment="1">
      <alignment horizontal="left" wrapText="1"/>
    </xf>
    <xf numFmtId="43" fontId="89" fillId="0" borderId="1" xfId="1" applyNumberFormat="1" applyFont="1" applyBorder="1" applyAlignment="1">
      <alignment horizontal="center" wrapText="1"/>
    </xf>
    <xf numFmtId="43" fontId="89" fillId="0" borderId="1" xfId="1" applyNumberFormat="1" applyFont="1" applyBorder="1" applyAlignment="1">
      <alignment vertical="center" wrapText="1"/>
    </xf>
    <xf numFmtId="43" fontId="71" fillId="24" borderId="1" xfId="0" applyNumberFormat="1" applyFont="1" applyFill="1" applyBorder="1" applyAlignment="1">
      <alignment horizontal="center" vertical="center"/>
    </xf>
    <xf numFmtId="0" fontId="43" fillId="0" borderId="0" xfId="1" applyFont="1" applyAlignment="1">
      <alignment horizontal="left" vertical="center" wrapText="1"/>
    </xf>
    <xf numFmtId="43" fontId="71" fillId="18" borderId="1" xfId="0" applyNumberFormat="1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82" fillId="0" borderId="1" xfId="0" applyFont="1" applyBorder="1" applyAlignment="1" applyProtection="1">
      <alignment horizontal="center" vertical="center"/>
      <protection locked="0"/>
    </xf>
    <xf numFmtId="165" fontId="82" fillId="0" borderId="1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82" fillId="0" borderId="1" xfId="0" applyFont="1" applyBorder="1" applyAlignment="1">
      <alignment horizontal="center" vertical="center"/>
    </xf>
    <xf numFmtId="0" fontId="26" fillId="0" borderId="10" xfId="0" applyFont="1" applyBorder="1"/>
    <xf numFmtId="0" fontId="26" fillId="0" borderId="11" xfId="0" applyFont="1" applyBorder="1"/>
    <xf numFmtId="0" fontId="86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43" fontId="22" fillId="0" borderId="1" xfId="0" applyNumberFormat="1" applyFont="1" applyBorder="1"/>
    <xf numFmtId="43" fontId="26" fillId="0" borderId="1" xfId="0" applyNumberFormat="1" applyFont="1" applyBorder="1" applyProtection="1"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43" fontId="77" fillId="0" borderId="1" xfId="0" applyNumberFormat="1" applyFont="1" applyBorder="1"/>
    <xf numFmtId="0" fontId="92" fillId="0" borderId="0" xfId="0" applyFont="1"/>
    <xf numFmtId="0" fontId="77" fillId="23" borderId="1" xfId="0" applyFont="1" applyFill="1" applyBorder="1" applyAlignment="1">
      <alignment horizontal="center"/>
    </xf>
    <xf numFmtId="43" fontId="92" fillId="0" borderId="0" xfId="0" applyNumberFormat="1" applyFont="1"/>
    <xf numFmtId="43" fontId="94" fillId="0" borderId="0" xfId="0" applyNumberFormat="1" applyFont="1"/>
    <xf numFmtId="43" fontId="95" fillId="7" borderId="0" xfId="0" applyNumberFormat="1" applyFont="1" applyFill="1"/>
    <xf numFmtId="0" fontId="96" fillId="2" borderId="0" xfId="1" applyFont="1" applyFill="1" applyAlignment="1">
      <alignment horizontal="right" vertical="center"/>
    </xf>
    <xf numFmtId="43" fontId="77" fillId="2" borderId="0" xfId="0" applyNumberFormat="1" applyFont="1" applyFill="1" applyAlignment="1">
      <alignment vertical="center"/>
    </xf>
    <xf numFmtId="43" fontId="77" fillId="3" borderId="1" xfId="0" applyNumberFormat="1" applyFont="1" applyFill="1" applyBorder="1" applyAlignment="1">
      <alignment horizontal="center"/>
    </xf>
    <xf numFmtId="43" fontId="77" fillId="18" borderId="1" xfId="0" applyNumberFormat="1" applyFont="1" applyFill="1" applyBorder="1" applyAlignment="1">
      <alignment horizontal="center"/>
    </xf>
    <xf numFmtId="0" fontId="69" fillId="23" borderId="1" xfId="0" applyFont="1" applyFill="1" applyBorder="1" applyAlignment="1">
      <alignment horizontal="center" vertical="center"/>
    </xf>
    <xf numFmtId="0" fontId="77" fillId="7" borderId="16" xfId="0" applyFont="1" applyFill="1" applyBorder="1" applyAlignment="1">
      <alignment horizontal="center" vertical="center" wrapText="1"/>
    </xf>
    <xf numFmtId="43" fontId="77" fillId="21" borderId="17" xfId="0" applyNumberFormat="1" applyFont="1" applyFill="1" applyBorder="1" applyAlignment="1">
      <alignment horizontal="center"/>
    </xf>
    <xf numFmtId="43" fontId="77" fillId="21" borderId="17" xfId="0" applyNumberFormat="1" applyFont="1" applyFill="1" applyBorder="1" applyAlignment="1" applyProtection="1">
      <alignment horizontal="center"/>
      <protection locked="0"/>
    </xf>
    <xf numFmtId="43" fontId="77" fillId="21" borderId="19" xfId="0" applyNumberFormat="1" applyFont="1" applyFill="1" applyBorder="1" applyAlignment="1" applyProtection="1">
      <alignment horizontal="center"/>
      <protection locked="0"/>
    </xf>
    <xf numFmtId="0" fontId="77" fillId="7" borderId="32" xfId="0" applyFont="1" applyFill="1" applyBorder="1" applyAlignment="1">
      <alignment horizontal="center" vertical="center" wrapText="1"/>
    </xf>
    <xf numFmtId="43" fontId="77" fillId="3" borderId="33" xfId="0" applyNumberFormat="1" applyFont="1" applyFill="1" applyBorder="1" applyAlignment="1">
      <alignment horizontal="center"/>
    </xf>
    <xf numFmtId="43" fontId="77" fillId="18" borderId="33" xfId="0" applyNumberFormat="1" applyFont="1" applyFill="1" applyBorder="1" applyAlignment="1">
      <alignment horizontal="center"/>
    </xf>
    <xf numFmtId="43" fontId="93" fillId="0" borderId="0" xfId="0" applyNumberFormat="1" applyFont="1"/>
    <xf numFmtId="0" fontId="93" fillId="0" borderId="0" xfId="0" applyFont="1"/>
    <xf numFmtId="0" fontId="77" fillId="19" borderId="1" xfId="0" applyFont="1" applyFill="1" applyBorder="1" applyAlignment="1">
      <alignment horizontal="center" vertical="center" wrapText="1"/>
    </xf>
    <xf numFmtId="43" fontId="76" fillId="7" borderId="2" xfId="0" applyNumberFormat="1" applyFont="1" applyFill="1" applyBorder="1" applyProtection="1">
      <protection locked="0"/>
    </xf>
    <xf numFmtId="43" fontId="76" fillId="9" borderId="1" xfId="0" applyNumberFormat="1" applyFont="1" applyFill="1" applyBorder="1"/>
    <xf numFmtId="43" fontId="92" fillId="9" borderId="1" xfId="0" applyNumberFormat="1" applyFont="1" applyFill="1" applyBorder="1" applyAlignment="1">
      <alignment horizontal="center"/>
    </xf>
    <xf numFmtId="43" fontId="92" fillId="9" borderId="2" xfId="0" applyNumberFormat="1" applyFont="1" applyFill="1" applyBorder="1" applyAlignment="1">
      <alignment horizontal="center"/>
    </xf>
    <xf numFmtId="0" fontId="77" fillId="9" borderId="1" xfId="0" applyFont="1" applyFill="1" applyBorder="1" applyAlignment="1">
      <alignment horizontal="center" vertical="center" wrapText="1"/>
    </xf>
    <xf numFmtId="0" fontId="77" fillId="9" borderId="2" xfId="0" applyFont="1" applyFill="1" applyBorder="1" applyAlignment="1">
      <alignment horizontal="center" vertical="center" wrapText="1"/>
    </xf>
    <xf numFmtId="43" fontId="95" fillId="0" borderId="0" xfId="0" applyNumberFormat="1" applyFont="1"/>
    <xf numFmtId="0" fontId="66" fillId="0" borderId="0" xfId="0" applyFont="1"/>
    <xf numFmtId="43" fontId="66" fillId="0" borderId="0" xfId="0" applyNumberFormat="1" applyFont="1"/>
    <xf numFmtId="43" fontId="69" fillId="0" borderId="0" xfId="0" applyNumberFormat="1" applyFont="1"/>
    <xf numFmtId="0" fontId="77" fillId="23" borderId="25" xfId="0" applyFont="1" applyFill="1" applyBorder="1"/>
    <xf numFmtId="0" fontId="77" fillId="23" borderId="26" xfId="0" applyFont="1" applyFill="1" applyBorder="1"/>
    <xf numFmtId="0" fontId="77" fillId="23" borderId="28" xfId="0" applyFont="1" applyFill="1" applyBorder="1"/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43" fontId="10" fillId="2" borderId="1" xfId="0" applyNumberFormat="1" applyFont="1" applyFill="1" applyBorder="1" applyAlignment="1" applyProtection="1">
      <alignment horizontal="center"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0" fontId="5" fillId="7" borderId="8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1" fillId="0" borderId="6" xfId="1" applyFont="1" applyBorder="1" applyAlignment="1">
      <alignment vertical="center" wrapText="1"/>
    </xf>
    <xf numFmtId="0" fontId="11" fillId="0" borderId="1" xfId="1" applyFont="1" applyBorder="1" applyAlignment="1">
      <alignment vertical="top" wrapText="1"/>
    </xf>
    <xf numFmtId="0" fontId="67" fillId="7" borderId="1" xfId="0" applyFont="1" applyFill="1" applyBorder="1" applyAlignment="1" applyProtection="1">
      <alignment horizontal="center" vertical="center" wrapText="1"/>
      <protection locked="0"/>
    </xf>
    <xf numFmtId="0" fontId="67" fillId="21" borderId="1" xfId="0" applyFont="1" applyFill="1" applyBorder="1" applyAlignment="1" applyProtection="1">
      <alignment horizontal="center" vertical="center"/>
      <protection locked="0"/>
    </xf>
    <xf numFmtId="0" fontId="67" fillId="0" borderId="1" xfId="0" applyFont="1" applyBorder="1" applyAlignment="1" applyProtection="1">
      <alignment horizontal="center" vertical="center" wrapText="1"/>
      <protection locked="0"/>
    </xf>
    <xf numFmtId="43" fontId="71" fillId="0" borderId="1" xfId="0" applyNumberFormat="1" applyFont="1" applyBorder="1" applyAlignment="1" applyProtection="1">
      <alignment horizontal="center" vertical="center"/>
      <protection locked="0"/>
    </xf>
    <xf numFmtId="43" fontId="71" fillId="0" borderId="1" xfId="0" applyNumberFormat="1" applyFont="1" applyBorder="1" applyAlignment="1" applyProtection="1">
      <alignment vertical="center"/>
      <protection locked="0"/>
    </xf>
    <xf numFmtId="43" fontId="71" fillId="9" borderId="1" xfId="0" applyNumberFormat="1" applyFont="1" applyFill="1" applyBorder="1" applyAlignment="1" applyProtection="1">
      <alignment horizontal="center" vertical="center"/>
      <protection locked="0"/>
    </xf>
    <xf numFmtId="43" fontId="67" fillId="9" borderId="1" xfId="0" applyNumberFormat="1" applyFont="1" applyFill="1" applyBorder="1" applyAlignment="1" applyProtection="1">
      <alignment horizontal="center" vertical="center"/>
      <protection locked="0"/>
    </xf>
    <xf numFmtId="43" fontId="71" fillId="24" borderId="1" xfId="0" applyNumberFormat="1" applyFont="1" applyFill="1" applyBorder="1" applyAlignment="1" applyProtection="1">
      <alignment horizontal="center" vertical="center"/>
      <protection locked="0"/>
    </xf>
    <xf numFmtId="43" fontId="67" fillId="24" borderId="1" xfId="0" applyNumberFormat="1" applyFont="1" applyFill="1" applyBorder="1" applyAlignment="1" applyProtection="1">
      <alignment horizontal="center" vertical="center"/>
      <protection locked="0"/>
    </xf>
    <xf numFmtId="43" fontId="71" fillId="3" borderId="1" xfId="0" applyNumberFormat="1" applyFont="1" applyFill="1" applyBorder="1" applyAlignment="1" applyProtection="1">
      <alignment horizontal="center" vertical="center"/>
      <protection locked="0"/>
    </xf>
    <xf numFmtId="43" fontId="67" fillId="3" borderId="1" xfId="0" applyNumberFormat="1" applyFont="1" applyFill="1" applyBorder="1" applyAlignment="1" applyProtection="1">
      <alignment horizontal="center" vertical="center"/>
      <protection locked="0"/>
    </xf>
    <xf numFmtId="43" fontId="71" fillId="18" borderId="1" xfId="0" applyNumberFormat="1" applyFont="1" applyFill="1" applyBorder="1" applyAlignment="1" applyProtection="1">
      <alignment horizontal="center" vertical="center"/>
      <protection locked="0"/>
    </xf>
    <xf numFmtId="43" fontId="67" fillId="18" borderId="1" xfId="0" applyNumberFormat="1" applyFont="1" applyFill="1" applyBorder="1" applyAlignment="1" applyProtection="1">
      <alignment horizontal="center" vertical="center"/>
      <protection locked="0"/>
    </xf>
    <xf numFmtId="43" fontId="67" fillId="0" borderId="1" xfId="0" applyNumberFormat="1" applyFont="1" applyBorder="1" applyAlignment="1" applyProtection="1">
      <alignment vertical="center"/>
      <protection locked="0"/>
    </xf>
    <xf numFmtId="43" fontId="71" fillId="14" borderId="1" xfId="0" applyNumberFormat="1" applyFont="1" applyFill="1" applyBorder="1" applyAlignment="1" applyProtection="1">
      <alignment vertical="center"/>
      <protection locked="0"/>
    </xf>
    <xf numFmtId="43" fontId="67" fillId="14" borderId="1" xfId="0" applyNumberFormat="1" applyFont="1" applyFill="1" applyBorder="1" applyAlignment="1" applyProtection="1">
      <alignment vertical="center"/>
      <protection locked="0"/>
    </xf>
    <xf numFmtId="43" fontId="71" fillId="14" borderId="1" xfId="0" applyNumberFormat="1" applyFont="1" applyFill="1" applyBorder="1" applyAlignment="1" applyProtection="1">
      <alignment horizontal="center" vertical="center"/>
      <protection locked="0"/>
    </xf>
    <xf numFmtId="43" fontId="71" fillId="5" borderId="1" xfId="0" applyNumberFormat="1" applyFont="1" applyFill="1" applyBorder="1" applyAlignment="1">
      <alignment vertical="center"/>
    </xf>
    <xf numFmtId="43" fontId="67" fillId="5" borderId="1" xfId="0" applyNumberFormat="1" applyFont="1" applyFill="1" applyBorder="1" applyAlignment="1">
      <alignment vertical="center"/>
    </xf>
    <xf numFmtId="43" fontId="71" fillId="0" borderId="1" xfId="0" applyNumberFormat="1" applyFont="1" applyBorder="1" applyAlignment="1">
      <alignment vertical="center"/>
    </xf>
    <xf numFmtId="43" fontId="67" fillId="0" borderId="1" xfId="0" applyNumberFormat="1" applyFont="1" applyBorder="1" applyAlignment="1" applyProtection="1">
      <alignment horizontal="center" vertical="center"/>
      <protection locked="0"/>
    </xf>
    <xf numFmtId="43" fontId="67" fillId="0" borderId="1" xfId="0" applyNumberFormat="1" applyFont="1" applyBorder="1" applyProtection="1">
      <protection locked="0"/>
    </xf>
    <xf numFmtId="0" fontId="69" fillId="4" borderId="1" xfId="0" applyFont="1" applyFill="1" applyBorder="1" applyAlignment="1" applyProtection="1">
      <alignment horizontal="center" vertical="center"/>
      <protection locked="0"/>
    </xf>
    <xf numFmtId="0" fontId="69" fillId="6" borderId="1" xfId="0" applyFont="1" applyFill="1" applyBorder="1" applyAlignment="1" applyProtection="1">
      <alignment horizontal="center" vertical="center"/>
      <protection locked="0"/>
    </xf>
    <xf numFmtId="43" fontId="71" fillId="12" borderId="1" xfId="0" applyNumberFormat="1" applyFont="1" applyFill="1" applyBorder="1" applyAlignment="1">
      <alignment horizontal="center" vertical="center"/>
    </xf>
    <xf numFmtId="43" fontId="71" fillId="12" borderId="1" xfId="0" applyNumberFormat="1" applyFont="1" applyFill="1" applyBorder="1" applyAlignment="1" applyProtection="1">
      <alignment vertical="center"/>
      <protection locked="0"/>
    </xf>
    <xf numFmtId="43" fontId="67" fillId="12" borderId="1" xfId="0" applyNumberFormat="1" applyFont="1" applyFill="1" applyBorder="1" applyAlignment="1" applyProtection="1">
      <alignment vertical="center"/>
      <protection locked="0"/>
    </xf>
    <xf numFmtId="0" fontId="69" fillId="8" borderId="1" xfId="0" applyFont="1" applyFill="1" applyBorder="1" applyAlignment="1" applyProtection="1">
      <alignment horizontal="center" vertical="center"/>
      <protection locked="0"/>
    </xf>
    <xf numFmtId="0" fontId="69" fillId="6" borderId="1" xfId="0" applyFont="1" applyFill="1" applyBorder="1" applyAlignment="1" applyProtection="1">
      <alignment horizontal="center"/>
      <protection locked="0"/>
    </xf>
    <xf numFmtId="0" fontId="69" fillId="7" borderId="1" xfId="0" applyFont="1" applyFill="1" applyBorder="1" applyAlignment="1" applyProtection="1">
      <alignment vertical="center"/>
      <protection locked="0"/>
    </xf>
    <xf numFmtId="0" fontId="69" fillId="0" borderId="1" xfId="0" applyFont="1" applyBorder="1" applyAlignment="1" applyProtection="1">
      <alignment horizontal="center" vertical="center"/>
      <protection locked="0"/>
    </xf>
    <xf numFmtId="0" fontId="69" fillId="6" borderId="1" xfId="0" applyFont="1" applyFill="1" applyBorder="1" applyAlignment="1">
      <alignment horizontal="center"/>
    </xf>
    <xf numFmtId="0" fontId="69" fillId="7" borderId="1" xfId="0" applyFont="1" applyFill="1" applyBorder="1" applyAlignment="1">
      <alignment horizontal="center" vertical="center"/>
    </xf>
    <xf numFmtId="0" fontId="69" fillId="2" borderId="1" xfId="0" applyFont="1" applyFill="1" applyBorder="1" applyAlignment="1" applyProtection="1">
      <alignment horizontal="center"/>
      <protection locked="0"/>
    </xf>
    <xf numFmtId="49" fontId="69" fillId="14" borderId="1" xfId="0" applyNumberFormat="1" applyFont="1" applyFill="1" applyBorder="1" applyAlignment="1" applyProtection="1">
      <alignment horizontal="center" vertical="center"/>
      <protection locked="0"/>
    </xf>
    <xf numFmtId="49" fontId="69" fillId="14" borderId="2" xfId="0" applyNumberFormat="1" applyFont="1" applyFill="1" applyBorder="1" applyAlignment="1" applyProtection="1">
      <alignment horizontal="center" vertical="center"/>
      <protection locked="0"/>
    </xf>
    <xf numFmtId="43" fontId="77" fillId="11" borderId="1" xfId="0" applyNumberFormat="1" applyFont="1" applyFill="1" applyBorder="1" applyAlignment="1">
      <alignment vertical="center"/>
    </xf>
    <xf numFmtId="43" fontId="81" fillId="0" borderId="1" xfId="0" applyNumberFormat="1" applyFont="1" applyBorder="1"/>
    <xf numFmtId="43" fontId="38" fillId="0" borderId="1" xfId="1" applyNumberFormat="1" applyFont="1" applyBorder="1" applyAlignment="1">
      <alignment horizontal="left" vertical="center"/>
    </xf>
    <xf numFmtId="0" fontId="57" fillId="0" borderId="1" xfId="1" applyFont="1" applyBorder="1" applyAlignment="1">
      <alignment horizontal="left" vertical="center"/>
    </xf>
    <xf numFmtId="43" fontId="38" fillId="0" borderId="0" xfId="1" applyNumberFormat="1" applyFont="1" applyAlignment="1">
      <alignment vertical="top"/>
    </xf>
    <xf numFmtId="43" fontId="77" fillId="19" borderId="1" xfId="0" applyNumberFormat="1" applyFont="1" applyFill="1" applyBorder="1" applyAlignment="1">
      <alignment horizontal="center"/>
    </xf>
    <xf numFmtId="43" fontId="77" fillId="9" borderId="1" xfId="0" applyNumberFormat="1" applyFont="1" applyFill="1" applyBorder="1" applyAlignment="1">
      <alignment horizontal="center"/>
    </xf>
    <xf numFmtId="43" fontId="77" fillId="2" borderId="1" xfId="0" applyNumberFormat="1" applyFont="1" applyFill="1" applyBorder="1" applyAlignment="1">
      <alignment horizontal="center"/>
    </xf>
    <xf numFmtId="43" fontId="6" fillId="0" borderId="1" xfId="2" applyFont="1" applyFill="1" applyBorder="1" applyAlignment="1" applyProtection="1">
      <alignment vertical="center"/>
      <protection locked="0"/>
    </xf>
    <xf numFmtId="43" fontId="103" fillId="0" borderId="1" xfId="0" applyNumberFormat="1" applyFont="1" applyBorder="1" applyAlignment="1">
      <alignment horizontal="left" vertical="center"/>
    </xf>
    <xf numFmtId="0" fontId="103" fillId="0" borderId="0" xfId="0" applyFont="1" applyAlignment="1">
      <alignment vertical="center"/>
    </xf>
    <xf numFmtId="0" fontId="38" fillId="0" borderId="0" xfId="1" applyFont="1" applyAlignment="1">
      <alignment vertical="center"/>
    </xf>
    <xf numFmtId="49" fontId="40" fillId="9" borderId="2" xfId="1" applyNumberFormat="1" applyFont="1" applyFill="1" applyBorder="1" applyAlignment="1" applyProtection="1">
      <alignment horizontal="center"/>
      <protection locked="0"/>
    </xf>
    <xf numFmtId="0" fontId="48" fillId="0" borderId="0" xfId="0" applyFont="1" applyAlignment="1">
      <alignment horizontal="justify" wrapText="1"/>
    </xf>
    <xf numFmtId="0" fontId="40" fillId="2" borderId="3" xfId="1" applyFont="1" applyFill="1" applyBorder="1" applyAlignment="1" applyProtection="1">
      <alignment horizontal="center"/>
      <protection locked="0"/>
    </xf>
    <xf numFmtId="43" fontId="88" fillId="0" borderId="1" xfId="1" applyNumberFormat="1" applyFont="1" applyBorder="1" applyAlignment="1">
      <alignment wrapText="1"/>
    </xf>
    <xf numFmtId="43" fontId="88" fillId="0" borderId="1" xfId="1" applyNumberFormat="1" applyFont="1" applyBorder="1" applyAlignment="1">
      <alignment vertical="center" wrapText="1"/>
    </xf>
    <xf numFmtId="0" fontId="88" fillId="7" borderId="1" xfId="1" applyFont="1" applyFill="1" applyBorder="1" applyAlignment="1">
      <alignment horizontal="center" vertical="center" wrapText="1"/>
    </xf>
    <xf numFmtId="0" fontId="88" fillId="6" borderId="1" xfId="1" applyFont="1" applyFill="1" applyBorder="1" applyAlignment="1">
      <alignment horizontal="center" vertical="center" wrapText="1"/>
    </xf>
    <xf numFmtId="43" fontId="22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43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0" fillId="0" borderId="0" xfId="1" applyFont="1" applyAlignment="1">
      <alignment vertical="center"/>
    </xf>
    <xf numFmtId="43" fontId="92" fillId="7" borderId="2" xfId="0" applyNumberFormat="1" applyFont="1" applyFill="1" applyBorder="1" applyAlignment="1" applyProtection="1">
      <alignment horizontal="center"/>
      <protection locked="0"/>
    </xf>
    <xf numFmtId="0" fontId="69" fillId="2" borderId="1" xfId="0" applyFont="1" applyFill="1" applyBorder="1" applyAlignment="1" applyProtection="1">
      <alignment horizontal="center" vertical="center"/>
      <protection locked="0"/>
    </xf>
    <xf numFmtId="0" fontId="18" fillId="0" borderId="2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43" fillId="20" borderId="0" xfId="1" applyFont="1" applyFill="1" applyAlignment="1">
      <alignment horizontal="left" vertical="center" wrapText="1"/>
    </xf>
    <xf numFmtId="0" fontId="35" fillId="25" borderId="1" xfId="1" applyFont="1" applyFill="1" applyBorder="1" applyAlignment="1">
      <alignment horizontal="center" vertical="center" wrapText="1"/>
    </xf>
    <xf numFmtId="43" fontId="35" fillId="25" borderId="1" xfId="1" applyNumberFormat="1" applyFont="1" applyFill="1" applyBorder="1" applyAlignment="1" applyProtection="1">
      <alignment vertical="center" wrapText="1"/>
      <protection locked="0"/>
    </xf>
    <xf numFmtId="0" fontId="15" fillId="10" borderId="0" xfId="1" applyFont="1" applyFill="1"/>
    <xf numFmtId="43" fontId="40" fillId="2" borderId="1" xfId="1" applyNumberFormat="1" applyFont="1" applyFill="1" applyBorder="1" applyAlignment="1" applyProtection="1">
      <alignment vertical="center"/>
      <protection locked="0"/>
    </xf>
    <xf numFmtId="49" fontId="16" fillId="0" borderId="1" xfId="1" applyNumberFormat="1" applyFont="1" applyBorder="1" applyAlignment="1">
      <alignment horizontal="center" vertical="center"/>
    </xf>
    <xf numFmtId="43" fontId="18" fillId="2" borderId="1" xfId="1" applyNumberFormat="1" applyFont="1" applyFill="1" applyBorder="1" applyAlignment="1" applyProtection="1">
      <alignment vertical="center"/>
      <protection locked="0"/>
    </xf>
    <xf numFmtId="43" fontId="57" fillId="0" borderId="1" xfId="1" applyNumberFormat="1" applyFont="1" applyBorder="1" applyAlignment="1">
      <alignment horizontal="left" vertical="center"/>
    </xf>
    <xf numFmtId="43" fontId="39" fillId="0" borderId="1" xfId="1" applyNumberFormat="1" applyFont="1" applyBorder="1" applyAlignment="1">
      <alignment vertical="center"/>
    </xf>
    <xf numFmtId="0" fontId="105" fillId="0" borderId="0" xfId="1" applyFont="1" applyAlignment="1">
      <alignment vertical="center"/>
    </xf>
    <xf numFmtId="0" fontId="40" fillId="9" borderId="1" xfId="1" applyFont="1" applyFill="1" applyBorder="1" applyAlignment="1">
      <alignment horizontal="center" vertical="center"/>
    </xf>
    <xf numFmtId="43" fontId="40" fillId="9" borderId="1" xfId="1" applyNumberFormat="1" applyFont="1" applyFill="1" applyBorder="1" applyAlignment="1" applyProtection="1">
      <alignment vertical="center"/>
      <protection locked="0"/>
    </xf>
    <xf numFmtId="43" fontId="18" fillId="9" borderId="1" xfId="1" applyNumberFormat="1" applyFont="1" applyFill="1" applyBorder="1" applyAlignment="1" applyProtection="1">
      <alignment vertical="center"/>
      <protection locked="0"/>
    </xf>
    <xf numFmtId="43" fontId="40" fillId="9" borderId="1" xfId="1" applyNumberFormat="1" applyFont="1" applyFill="1" applyBorder="1" applyAlignment="1">
      <alignment vertical="center"/>
    </xf>
    <xf numFmtId="0" fontId="57" fillId="0" borderId="0" xfId="1" applyFont="1"/>
    <xf numFmtId="0" fontId="105" fillId="0" borderId="0" xfId="1" applyFont="1" applyAlignment="1">
      <alignment horizontal="center" vertical="center"/>
    </xf>
    <xf numFmtId="0" fontId="80" fillId="0" borderId="0" xfId="1" applyFont="1" applyAlignment="1">
      <alignment horizontal="center" vertical="center"/>
    </xf>
    <xf numFmtId="0" fontId="107" fillId="0" borderId="0" xfId="1" applyFont="1" applyAlignment="1">
      <alignment horizontal="center"/>
    </xf>
    <xf numFmtId="0" fontId="106" fillId="0" borderId="0" xfId="1" applyFont="1"/>
    <xf numFmtId="43" fontId="80" fillId="0" borderId="20" xfId="1" applyNumberFormat="1" applyFont="1" applyBorder="1" applyAlignment="1">
      <alignment horizontal="left" vertical="center"/>
    </xf>
    <xf numFmtId="43" fontId="80" fillId="0" borderId="21" xfId="1" applyNumberFormat="1" applyFont="1" applyBorder="1" applyAlignment="1">
      <alignment horizontal="left" vertical="center"/>
    </xf>
    <xf numFmtId="43" fontId="80" fillId="0" borderId="23" xfId="1" applyNumberFormat="1" applyFont="1" applyBorder="1" applyAlignment="1">
      <alignment horizontal="left" vertical="center"/>
    </xf>
    <xf numFmtId="43" fontId="80" fillId="0" borderId="13" xfId="1" applyNumberFormat="1" applyFont="1" applyBorder="1" applyAlignment="1">
      <alignment horizontal="left" vertical="center"/>
    </xf>
    <xf numFmtId="43" fontId="38" fillId="0" borderId="32" xfId="1" applyNumberFormat="1" applyFont="1" applyBorder="1" applyAlignment="1">
      <alignment horizontal="left" vertical="center"/>
    </xf>
    <xf numFmtId="43" fontId="38" fillId="0" borderId="33" xfId="1" applyNumberFormat="1" applyFont="1" applyBorder="1" applyAlignment="1">
      <alignment horizontal="left" vertical="center"/>
    </xf>
    <xf numFmtId="43" fontId="80" fillId="0" borderId="16" xfId="1" applyNumberFormat="1" applyFont="1" applyBorder="1" applyAlignment="1">
      <alignment horizontal="left" vertical="center"/>
    </xf>
    <xf numFmtId="43" fontId="80" fillId="0" borderId="17" xfId="1" applyNumberFormat="1" applyFont="1" applyBorder="1" applyAlignment="1">
      <alignment horizontal="left" vertical="center"/>
    </xf>
    <xf numFmtId="43" fontId="80" fillId="0" borderId="19" xfId="1" applyNumberFormat="1" applyFont="1" applyBorder="1" applyAlignment="1">
      <alignment horizontal="left" vertical="center"/>
    </xf>
    <xf numFmtId="0" fontId="57" fillId="0" borderId="35" xfId="1" applyFont="1" applyBorder="1" applyAlignment="1">
      <alignment horizontal="left" vertical="center"/>
    </xf>
    <xf numFmtId="0" fontId="57" fillId="0" borderId="18" xfId="1" applyFont="1" applyBorder="1" applyAlignment="1">
      <alignment horizontal="left" vertical="center"/>
    </xf>
    <xf numFmtId="0" fontId="57" fillId="0" borderId="36" xfId="1" applyFont="1" applyBorder="1" applyAlignment="1">
      <alignment horizontal="left" vertical="center"/>
    </xf>
    <xf numFmtId="43" fontId="80" fillId="0" borderId="37" xfId="1" applyNumberFormat="1" applyFont="1" applyBorder="1" applyAlignment="1">
      <alignment horizontal="left" vertical="center"/>
    </xf>
    <xf numFmtId="43" fontId="80" fillId="0" borderId="38" xfId="1" applyNumberFormat="1" applyFont="1" applyBorder="1" applyAlignment="1">
      <alignment horizontal="left" vertical="center"/>
    </xf>
    <xf numFmtId="43" fontId="80" fillId="0" borderId="1" xfId="1" applyNumberFormat="1" applyFont="1" applyBorder="1" applyAlignment="1">
      <alignment vertical="center"/>
    </xf>
    <xf numFmtId="43" fontId="80" fillId="0" borderId="0" xfId="1" applyNumberFormat="1" applyFont="1" applyAlignment="1">
      <alignment vertical="center"/>
    </xf>
    <xf numFmtId="43" fontId="80" fillId="0" borderId="1" xfId="1" applyNumberFormat="1" applyFont="1" applyBorder="1"/>
    <xf numFmtId="43" fontId="106" fillId="0" borderId="0" xfId="1" applyNumberFormat="1" applyFont="1" applyAlignment="1">
      <alignment horizontal="center" vertical="center"/>
    </xf>
    <xf numFmtId="43" fontId="18" fillId="0" borderId="1" xfId="1" applyNumberFormat="1" applyFont="1" applyBorder="1" applyAlignment="1">
      <alignment vertical="center"/>
    </xf>
    <xf numFmtId="43" fontId="39" fillId="19" borderId="1" xfId="1" applyNumberFormat="1" applyFont="1" applyFill="1" applyBorder="1" applyAlignment="1">
      <alignment vertical="center"/>
    </xf>
    <xf numFmtId="43" fontId="39" fillId="19" borderId="1" xfId="1" applyNumberFormat="1" applyFont="1" applyFill="1" applyBorder="1" applyAlignment="1" applyProtection="1">
      <alignment vertical="center"/>
      <protection locked="0"/>
    </xf>
    <xf numFmtId="0" fontId="4" fillId="3" borderId="10" xfId="1" applyFont="1" applyFill="1" applyBorder="1" applyAlignment="1" applyProtection="1">
      <alignment vertical="center" wrapText="1"/>
      <protection locked="0"/>
    </xf>
    <xf numFmtId="1" fontId="9" fillId="3" borderId="1" xfId="0" applyNumberFormat="1" applyFont="1" applyFill="1" applyBorder="1" applyAlignment="1" applyProtection="1">
      <alignment horizontal="center" vertical="center"/>
      <protection locked="0"/>
    </xf>
    <xf numFmtId="2" fontId="9" fillId="3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1" applyFont="1" applyFill="1" applyBorder="1" applyAlignment="1">
      <alignment horizontal="center" vertical="center" wrapText="1"/>
    </xf>
    <xf numFmtId="43" fontId="35" fillId="2" borderId="1" xfId="1" applyNumberFormat="1" applyFont="1" applyFill="1" applyBorder="1" applyAlignment="1">
      <alignment vertical="center" wrapText="1"/>
    </xf>
    <xf numFmtId="43" fontId="35" fillId="2" borderId="1" xfId="1" applyNumberFormat="1" applyFont="1" applyFill="1" applyBorder="1" applyAlignment="1">
      <alignment horizontal="center" vertical="center"/>
    </xf>
    <xf numFmtId="43" fontId="35" fillId="14" borderId="1" xfId="1" applyNumberFormat="1" applyFont="1" applyFill="1" applyBorder="1" applyAlignment="1">
      <alignment vertical="center"/>
    </xf>
    <xf numFmtId="43" fontId="36" fillId="9" borderId="1" xfId="1" applyNumberFormat="1" applyFont="1" applyFill="1" applyBorder="1" applyAlignment="1">
      <alignment horizontal="center" vertical="center"/>
    </xf>
    <xf numFmtId="43" fontId="35" fillId="0" borderId="1" xfId="1" applyNumberFormat="1" applyFont="1" applyBorder="1" applyAlignment="1">
      <alignment horizontal="center" vertical="center"/>
    </xf>
    <xf numFmtId="43" fontId="36" fillId="13" borderId="1" xfId="1" applyNumberFormat="1" applyFont="1" applyFill="1" applyBorder="1" applyAlignment="1">
      <alignment horizontal="center" vertical="center"/>
    </xf>
    <xf numFmtId="43" fontId="35" fillId="0" borderId="1" xfId="1" applyNumberFormat="1" applyFont="1" applyBorder="1" applyAlignment="1" applyProtection="1">
      <alignment horizontal="center" vertical="center"/>
      <protection locked="0"/>
    </xf>
    <xf numFmtId="43" fontId="35" fillId="9" borderId="1" xfId="1" applyNumberFormat="1" applyFont="1" applyFill="1" applyBorder="1" applyAlignment="1" applyProtection="1">
      <alignment horizontal="center" vertical="center"/>
      <protection locked="0"/>
    </xf>
    <xf numFmtId="43" fontId="35" fillId="14" borderId="1" xfId="1" applyNumberFormat="1" applyFont="1" applyFill="1" applyBorder="1" applyAlignment="1">
      <alignment horizontal="center" vertical="center"/>
    </xf>
    <xf numFmtId="43" fontId="35" fillId="14" borderId="1" xfId="1" applyNumberFormat="1" applyFont="1" applyFill="1" applyBorder="1" applyAlignment="1" applyProtection="1">
      <alignment horizontal="center" vertical="center"/>
      <protection locked="0"/>
    </xf>
    <xf numFmtId="43" fontId="35" fillId="9" borderId="1" xfId="1" applyNumberFormat="1" applyFont="1" applyFill="1" applyBorder="1" applyAlignment="1">
      <alignment horizontal="center" vertical="center"/>
    </xf>
    <xf numFmtId="43" fontId="35" fillId="24" borderId="1" xfId="1" applyNumberFormat="1" applyFont="1" applyFill="1" applyBorder="1" applyAlignment="1">
      <alignment horizontal="center" vertical="center"/>
    </xf>
    <xf numFmtId="43" fontId="35" fillId="14" borderId="1" xfId="1" applyNumberFormat="1" applyFont="1" applyFill="1" applyBorder="1" applyAlignment="1" applyProtection="1">
      <alignment vertical="center"/>
      <protection locked="0"/>
    </xf>
    <xf numFmtId="43" fontId="36" fillId="14" borderId="1" xfId="1" applyNumberFormat="1" applyFont="1" applyFill="1" applyBorder="1" applyAlignment="1">
      <alignment vertical="center"/>
    </xf>
    <xf numFmtId="0" fontId="40" fillId="26" borderId="1" xfId="1" applyFont="1" applyFill="1" applyBorder="1" applyAlignment="1">
      <alignment horizontal="center" vertical="center"/>
    </xf>
    <xf numFmtId="0" fontId="40" fillId="5" borderId="1" xfId="1" applyFont="1" applyFill="1" applyBorder="1" applyAlignment="1">
      <alignment horizontal="center" vertical="center"/>
    </xf>
    <xf numFmtId="43" fontId="39" fillId="15" borderId="1" xfId="1" applyNumberFormat="1" applyFont="1" applyFill="1" applyBorder="1" applyAlignment="1" applyProtection="1">
      <alignment vertical="center"/>
      <protection locked="0"/>
    </xf>
    <xf numFmtId="43" fontId="35" fillId="3" borderId="1" xfId="1" applyNumberFormat="1" applyFont="1" applyFill="1" applyBorder="1" applyAlignment="1">
      <alignment horizontal="center" vertical="center"/>
    </xf>
    <xf numFmtId="0" fontId="108" fillId="0" borderId="0" xfId="1" applyFont="1" applyAlignment="1">
      <alignment horizontal="center" vertical="center"/>
    </xf>
    <xf numFmtId="43" fontId="9" fillId="0" borderId="0" xfId="5" applyFont="1" applyProtection="1">
      <protection locked="0"/>
    </xf>
    <xf numFmtId="0" fontId="12" fillId="8" borderId="10" xfId="0" applyFont="1" applyFill="1" applyBorder="1"/>
    <xf numFmtId="0" fontId="12" fillId="8" borderId="12" xfId="0" applyFont="1" applyFill="1" applyBorder="1"/>
    <xf numFmtId="0" fontId="12" fillId="8" borderId="11" xfId="0" applyFont="1" applyFill="1" applyBorder="1"/>
    <xf numFmtId="43" fontId="81" fillId="0" borderId="0" xfId="0" applyNumberFormat="1" applyFont="1" applyAlignment="1" applyProtection="1">
      <alignment horizontal="left" vertical="center"/>
      <protection locked="0"/>
    </xf>
    <xf numFmtId="0" fontId="109" fillId="0" borderId="0" xfId="1" applyFont="1" applyAlignment="1" applyProtection="1">
      <alignment horizontal="center"/>
      <protection locked="0"/>
    </xf>
    <xf numFmtId="0" fontId="112" fillId="0" borderId="1" xfId="1" applyFont="1" applyBorder="1" applyAlignment="1">
      <alignment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vertical="center"/>
    </xf>
    <xf numFmtId="43" fontId="113" fillId="0" borderId="0" xfId="1" applyNumberFormat="1" applyFont="1" applyAlignment="1">
      <alignment vertical="center"/>
    </xf>
    <xf numFmtId="43" fontId="114" fillId="0" borderId="0" xfId="0" applyNumberFormat="1" applyFont="1" applyAlignment="1">
      <alignment vertical="center"/>
    </xf>
    <xf numFmtId="49" fontId="40" fillId="0" borderId="1" xfId="1" applyNumberFormat="1" applyFont="1" applyBorder="1" applyAlignment="1">
      <alignment horizontal="center"/>
    </xf>
    <xf numFmtId="0" fontId="118" fillId="3" borderId="1" xfId="1" applyFont="1" applyFill="1" applyBorder="1" applyAlignment="1">
      <alignment horizontal="center" vertical="center"/>
    </xf>
    <xf numFmtId="0" fontId="117" fillId="0" borderId="1" xfId="1" applyFont="1" applyBorder="1" applyAlignment="1" applyProtection="1">
      <alignment horizontal="center" vertical="center"/>
      <protection locked="0"/>
    </xf>
    <xf numFmtId="0" fontId="40" fillId="13" borderId="1" xfId="1" applyFont="1" applyFill="1" applyBorder="1" applyAlignment="1" applyProtection="1">
      <alignment horizontal="center" vertical="center"/>
      <protection locked="0"/>
    </xf>
    <xf numFmtId="0" fontId="40" fillId="2" borderId="1" xfId="1" applyFont="1" applyFill="1" applyBorder="1" applyAlignment="1" applyProtection="1">
      <alignment horizontal="center" vertical="center"/>
      <protection locked="0"/>
    </xf>
    <xf numFmtId="43" fontId="18" fillId="3" borderId="1" xfId="1" applyNumberFormat="1" applyFont="1" applyFill="1" applyBorder="1" applyAlignment="1" applyProtection="1">
      <alignment vertical="center"/>
      <protection locked="0"/>
    </xf>
    <xf numFmtId="0" fontId="117" fillId="2" borderId="1" xfId="1" applyFont="1" applyFill="1" applyBorder="1" applyAlignment="1" applyProtection="1">
      <alignment horizontal="center" vertical="center"/>
      <protection locked="0"/>
    </xf>
    <xf numFmtId="0" fontId="116" fillId="3" borderId="1" xfId="1" applyFont="1" applyFill="1" applyBorder="1" applyAlignment="1">
      <alignment horizontal="center" vertical="center"/>
    </xf>
    <xf numFmtId="0" fontId="118" fillId="27" borderId="1" xfId="1" applyFont="1" applyFill="1" applyBorder="1" applyAlignment="1">
      <alignment horizontal="center" vertical="center"/>
    </xf>
    <xf numFmtId="0" fontId="116" fillId="27" borderId="1" xfId="1" applyFont="1" applyFill="1" applyBorder="1" applyAlignment="1">
      <alignment horizontal="center" vertical="center"/>
    </xf>
    <xf numFmtId="43" fontId="40" fillId="27" borderId="1" xfId="1" applyNumberFormat="1" applyFont="1" applyFill="1" applyBorder="1" applyAlignment="1" applyProtection="1">
      <alignment vertical="center"/>
      <protection locked="0"/>
    </xf>
    <xf numFmtId="43" fontId="18" fillId="27" borderId="1" xfId="1" applyNumberFormat="1" applyFont="1" applyFill="1" applyBorder="1" applyAlignment="1" applyProtection="1">
      <alignment vertical="center"/>
      <protection locked="0"/>
    </xf>
    <xf numFmtId="0" fontId="40" fillId="5" borderId="1" xfId="1" applyFont="1" applyFill="1" applyBorder="1" applyAlignment="1" applyProtection="1">
      <alignment horizontal="center" vertical="center"/>
      <protection locked="0"/>
    </xf>
    <xf numFmtId="0" fontId="40" fillId="9" borderId="1" xfId="1" applyFont="1" applyFill="1" applyBorder="1" applyAlignment="1" applyProtection="1">
      <alignment horizontal="center" vertical="center"/>
      <protection locked="0"/>
    </xf>
    <xf numFmtId="0" fontId="40" fillId="14" borderId="1" xfId="1" applyFont="1" applyFill="1" applyBorder="1" applyAlignment="1" applyProtection="1">
      <alignment horizontal="center" vertical="center"/>
      <protection locked="0"/>
    </xf>
    <xf numFmtId="0" fontId="48" fillId="5" borderId="1" xfId="1" applyFont="1" applyFill="1" applyBorder="1" applyAlignment="1" applyProtection="1">
      <alignment horizontal="center" vertical="center"/>
      <protection locked="0"/>
    </xf>
    <xf numFmtId="43" fontId="48" fillId="15" borderId="1" xfId="1" applyNumberFormat="1" applyFont="1" applyFill="1" applyBorder="1" applyAlignment="1" applyProtection="1">
      <alignment vertical="center"/>
      <protection locked="0"/>
    </xf>
    <xf numFmtId="43" fontId="47" fillId="15" borderId="1" xfId="1" applyNumberFormat="1" applyFont="1" applyFill="1" applyBorder="1" applyAlignment="1" applyProtection="1">
      <alignment vertical="center"/>
      <protection locked="0"/>
    </xf>
    <xf numFmtId="0" fontId="116" fillId="5" borderId="1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43" fontId="38" fillId="0" borderId="41" xfId="1" applyNumberFormat="1" applyFont="1" applyBorder="1" applyAlignment="1">
      <alignment horizontal="left" vertical="center"/>
    </xf>
    <xf numFmtId="43" fontId="38" fillId="0" borderId="2" xfId="1" applyNumberFormat="1" applyFont="1" applyBorder="1" applyAlignment="1">
      <alignment horizontal="left" vertical="center"/>
    </xf>
    <xf numFmtId="43" fontId="38" fillId="0" borderId="42" xfId="1" applyNumberFormat="1" applyFont="1" applyBorder="1" applyAlignment="1">
      <alignment horizontal="left" vertical="center"/>
    </xf>
    <xf numFmtId="0" fontId="18" fillId="0" borderId="1" xfId="1" applyFont="1" applyBorder="1" applyAlignment="1" applyProtection="1">
      <alignment horizontal="center" vertical="center"/>
      <protection locked="0"/>
    </xf>
    <xf numFmtId="0" fontId="115" fillId="2" borderId="1" xfId="1" applyFont="1" applyFill="1" applyBorder="1" applyAlignment="1" applyProtection="1">
      <alignment horizontal="center" vertical="center"/>
      <protection locked="0"/>
    </xf>
    <xf numFmtId="0" fontId="18" fillId="2" borderId="1" xfId="1" applyFont="1" applyFill="1" applyBorder="1" applyAlignment="1" applyProtection="1">
      <alignment horizontal="center" vertical="center"/>
      <protection locked="0"/>
    </xf>
    <xf numFmtId="1" fontId="115" fillId="13" borderId="1" xfId="5" applyNumberFormat="1" applyFont="1" applyFill="1" applyBorder="1" applyAlignment="1" applyProtection="1">
      <alignment horizontal="center" vertical="center"/>
      <protection locked="0"/>
    </xf>
    <xf numFmtId="0" fontId="118" fillId="5" borderId="1" xfId="1" applyFont="1" applyFill="1" applyBorder="1" applyAlignment="1">
      <alignment horizontal="center" vertical="center"/>
    </xf>
    <xf numFmtId="0" fontId="16" fillId="26" borderId="1" xfId="1" applyFont="1" applyFill="1" applyBorder="1" applyAlignment="1">
      <alignment horizontal="center" vertical="center"/>
    </xf>
    <xf numFmtId="0" fontId="16" fillId="12" borderId="1" xfId="1" applyFont="1" applyFill="1" applyBorder="1" applyAlignment="1">
      <alignment horizontal="center" vertical="center"/>
    </xf>
    <xf numFmtId="0" fontId="16" fillId="14" borderId="1" xfId="1" applyFont="1" applyFill="1" applyBorder="1" applyAlignment="1">
      <alignment horizontal="center" vertical="center"/>
    </xf>
    <xf numFmtId="0" fontId="16" fillId="27" borderId="1" xfId="1" applyFont="1" applyFill="1" applyBorder="1" applyAlignment="1">
      <alignment horizontal="center" vertical="center"/>
    </xf>
    <xf numFmtId="0" fontId="40" fillId="27" borderId="1" xfId="1" applyFont="1" applyFill="1" applyBorder="1" applyAlignment="1">
      <alignment horizontal="center" vertical="center"/>
    </xf>
    <xf numFmtId="0" fontId="40" fillId="27" borderId="1" xfId="1" applyFont="1" applyFill="1" applyBorder="1" applyAlignment="1" applyProtection="1">
      <alignment horizontal="center" vertical="center"/>
      <protection locked="0"/>
    </xf>
    <xf numFmtId="0" fontId="39" fillId="27" borderId="1" xfId="1" applyFont="1" applyFill="1" applyBorder="1" applyAlignment="1">
      <alignment horizontal="center" vertical="center"/>
    </xf>
    <xf numFmtId="0" fontId="39" fillId="9" borderId="1" xfId="1" applyFont="1" applyFill="1" applyBorder="1" applyAlignment="1">
      <alignment horizontal="center" vertical="center"/>
    </xf>
    <xf numFmtId="0" fontId="16" fillId="28" borderId="1" xfId="1" applyFont="1" applyFill="1" applyBorder="1" applyAlignment="1">
      <alignment horizontal="center" vertical="center"/>
    </xf>
    <xf numFmtId="0" fontId="39" fillId="28" borderId="1" xfId="1" applyFont="1" applyFill="1" applyBorder="1" applyAlignment="1">
      <alignment horizontal="center" vertical="center"/>
    </xf>
    <xf numFmtId="0" fontId="40" fillId="28" borderId="1" xfId="1" applyFont="1" applyFill="1" applyBorder="1" applyAlignment="1">
      <alignment horizontal="center" vertical="center"/>
    </xf>
    <xf numFmtId="43" fontId="40" fillId="28" borderId="1" xfId="1" applyNumberFormat="1" applyFont="1" applyFill="1" applyBorder="1" applyAlignment="1" applyProtection="1">
      <alignment vertical="center"/>
      <protection locked="0"/>
    </xf>
    <xf numFmtId="43" fontId="18" fillId="28" borderId="1" xfId="1" applyNumberFormat="1" applyFont="1" applyFill="1" applyBorder="1" applyAlignment="1" applyProtection="1">
      <alignment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0" fontId="40" fillId="28" borderId="1" xfId="1" applyFont="1" applyFill="1" applyBorder="1" applyAlignment="1" applyProtection="1">
      <alignment horizontal="center" vertical="center"/>
      <protection locked="0"/>
    </xf>
    <xf numFmtId="0" fontId="39" fillId="14" borderId="1" xfId="1" applyFont="1" applyFill="1" applyBorder="1" applyAlignment="1">
      <alignment horizontal="center" vertical="center"/>
    </xf>
    <xf numFmtId="0" fontId="39" fillId="19" borderId="1" xfId="1" applyFont="1" applyFill="1" applyBorder="1" applyAlignment="1" applyProtection="1">
      <alignment horizontal="center" vertical="center"/>
      <protection locked="0"/>
    </xf>
    <xf numFmtId="164" fontId="105" fillId="0" borderId="37" xfId="1" applyNumberFormat="1" applyFont="1" applyBorder="1" applyAlignment="1">
      <alignment horizontal="left" vertical="center"/>
    </xf>
    <xf numFmtId="164" fontId="105" fillId="0" borderId="15" xfId="1" applyNumberFormat="1" applyFont="1" applyBorder="1" applyAlignment="1">
      <alignment horizontal="left" vertical="center"/>
    </xf>
    <xf numFmtId="164" fontId="105" fillId="0" borderId="43" xfId="1" applyNumberFormat="1" applyFont="1" applyBorder="1" applyAlignment="1">
      <alignment horizontal="left" vertical="center"/>
    </xf>
    <xf numFmtId="0" fontId="16" fillId="22" borderId="1" xfId="1" applyFont="1" applyFill="1" applyBorder="1" applyAlignment="1">
      <alignment horizontal="center" vertical="center"/>
    </xf>
    <xf numFmtId="43" fontId="39" fillId="22" borderId="1" xfId="1" applyNumberFormat="1" applyFont="1" applyFill="1" applyBorder="1" applyAlignment="1">
      <alignment vertical="center"/>
    </xf>
    <xf numFmtId="0" fontId="39" fillId="22" borderId="1" xfId="1" applyFont="1" applyFill="1" applyBorder="1" applyAlignment="1" applyProtection="1">
      <alignment horizontal="center" vertical="center"/>
      <protection locked="0"/>
    </xf>
    <xf numFmtId="49" fontId="18" fillId="9" borderId="1" xfId="1" applyNumberFormat="1" applyFont="1" applyFill="1" applyBorder="1" applyAlignment="1" applyProtection="1">
      <alignment horizontal="center"/>
      <protection locked="0"/>
    </xf>
    <xf numFmtId="0" fontId="40" fillId="9" borderId="1" xfId="1" applyFont="1" applyFill="1" applyBorder="1" applyAlignment="1">
      <alignment horizontal="center"/>
    </xf>
    <xf numFmtId="43" fontId="107" fillId="0" borderId="35" xfId="1" applyNumberFormat="1" applyFont="1" applyBorder="1" applyAlignment="1">
      <alignment horizontal="left" vertical="center"/>
    </xf>
    <xf numFmtId="43" fontId="38" fillId="0" borderId="18" xfId="1" applyNumberFormat="1" applyFont="1" applyBorder="1" applyAlignment="1">
      <alignment horizontal="left" vertical="center"/>
    </xf>
    <xf numFmtId="43" fontId="38" fillId="0" borderId="36" xfId="1" applyNumberFormat="1" applyFont="1" applyBorder="1" applyAlignment="1">
      <alignment horizontal="left" vertical="center"/>
    </xf>
    <xf numFmtId="43" fontId="57" fillId="0" borderId="44" xfId="1" applyNumberFormat="1" applyFont="1" applyBorder="1" applyAlignment="1">
      <alignment horizontal="left" vertical="center"/>
    </xf>
    <xf numFmtId="43" fontId="57" fillId="0" borderId="22" xfId="1" applyNumberFormat="1" applyFont="1" applyBorder="1" applyAlignment="1">
      <alignment horizontal="left" vertical="center"/>
    </xf>
    <xf numFmtId="43" fontId="57" fillId="0" borderId="45" xfId="1" applyNumberFormat="1" applyFont="1" applyBorder="1" applyAlignment="1">
      <alignment horizontal="left" vertical="center"/>
    </xf>
    <xf numFmtId="43" fontId="80" fillId="0" borderId="1" xfId="1" applyNumberFormat="1" applyFont="1" applyBorder="1" applyAlignment="1">
      <alignment horizontal="left" vertical="center"/>
    </xf>
    <xf numFmtId="43" fontId="92" fillId="7" borderId="1" xfId="0" applyNumberFormat="1" applyFont="1" applyFill="1" applyBorder="1" applyAlignment="1">
      <alignment horizontal="center"/>
    </xf>
    <xf numFmtId="0" fontId="39" fillId="0" borderId="0" xfId="1" applyFont="1" applyAlignment="1">
      <alignment horizontal="left" wrapText="1"/>
    </xf>
    <xf numFmtId="43" fontId="39" fillId="14" borderId="1" xfId="1" applyNumberFormat="1" applyFont="1" applyFill="1" applyBorder="1" applyAlignment="1">
      <alignment vertical="center"/>
    </xf>
    <xf numFmtId="43" fontId="39" fillId="27" borderId="1" xfId="1" applyNumberFormat="1" applyFont="1" applyFill="1" applyBorder="1" applyAlignment="1" applyProtection="1">
      <alignment vertical="center"/>
      <protection locked="0"/>
    </xf>
    <xf numFmtId="43" fontId="39" fillId="3" borderId="1" xfId="1" applyNumberFormat="1" applyFont="1" applyFill="1" applyBorder="1" applyAlignment="1" applyProtection="1">
      <alignment vertical="center"/>
      <protection locked="0"/>
    </xf>
    <xf numFmtId="43" fontId="39" fillId="9" borderId="1" xfId="1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Alignment="1" applyProtection="1">
      <alignment horizontal="left"/>
      <protection locked="0"/>
    </xf>
    <xf numFmtId="0" fontId="119" fillId="9" borderId="1" xfId="0" applyFont="1" applyFill="1" applyBorder="1" applyAlignment="1">
      <alignment horizontal="center" vertical="center"/>
    </xf>
    <xf numFmtId="0" fontId="119" fillId="9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 applyProtection="1">
      <alignment horizontal="left"/>
      <protection locked="0"/>
    </xf>
    <xf numFmtId="0" fontId="37" fillId="0" borderId="1" xfId="0" applyFont="1" applyBorder="1" applyAlignment="1">
      <alignment horizontal="center"/>
    </xf>
    <xf numFmtId="0" fontId="37" fillId="0" borderId="1" xfId="0" applyFont="1" applyBorder="1" applyAlignment="1" applyProtection="1">
      <alignment horizontal="center"/>
      <protection locked="0"/>
    </xf>
    <xf numFmtId="43" fontId="37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43" fontId="119" fillId="5" borderId="1" xfId="0" applyNumberFormat="1" applyFont="1" applyFill="1" applyBorder="1"/>
    <xf numFmtId="0" fontId="37" fillId="5" borderId="1" xfId="0" applyFont="1" applyFill="1" applyBorder="1"/>
    <xf numFmtId="43" fontId="22" fillId="0" borderId="0" xfId="5" applyFont="1" applyAlignment="1" applyProtection="1">
      <alignment horizontal="left"/>
      <protection locked="0"/>
    </xf>
    <xf numFmtId="0" fontId="119" fillId="9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37" fillId="0" borderId="2" xfId="0" applyFont="1" applyBorder="1" applyAlignment="1" applyProtection="1">
      <alignment horizontal="center"/>
      <protection locked="0"/>
    </xf>
    <xf numFmtId="0" fontId="37" fillId="0" borderId="39" xfId="0" applyFont="1" applyBorder="1" applyAlignment="1" applyProtection="1">
      <alignment horizontal="center"/>
      <protection locked="0"/>
    </xf>
    <xf numFmtId="43" fontId="37" fillId="0" borderId="12" xfId="0" applyNumberFormat="1" applyFont="1" applyBorder="1" applyAlignment="1" applyProtection="1">
      <alignment horizontal="center"/>
      <protection locked="0"/>
    </xf>
    <xf numFmtId="0" fontId="37" fillId="0" borderId="46" xfId="0" applyFont="1" applyBorder="1" applyAlignment="1" applyProtection="1">
      <alignment horizontal="center"/>
      <protection locked="0"/>
    </xf>
    <xf numFmtId="0" fontId="37" fillId="0" borderId="40" xfId="0" applyFont="1" applyBorder="1" applyAlignment="1" applyProtection="1">
      <alignment horizontal="center"/>
      <protection locked="0"/>
    </xf>
    <xf numFmtId="0" fontId="37" fillId="2" borderId="1" xfId="0" applyFont="1" applyFill="1" applyBorder="1" applyAlignment="1" applyProtection="1">
      <alignment horizontal="center"/>
      <protection locked="0"/>
    </xf>
    <xf numFmtId="43" fontId="37" fillId="2" borderId="1" xfId="0" applyNumberFormat="1" applyFont="1" applyFill="1" applyBorder="1" applyAlignment="1" applyProtection="1">
      <alignment horizontal="center"/>
      <protection locked="0"/>
    </xf>
    <xf numFmtId="0" fontId="37" fillId="13" borderId="1" xfId="0" applyFont="1" applyFill="1" applyBorder="1" applyAlignment="1">
      <alignment horizontal="center"/>
    </xf>
    <xf numFmtId="43" fontId="37" fillId="13" borderId="1" xfId="0" applyNumberFormat="1" applyFont="1" applyFill="1" applyBorder="1" applyAlignment="1" applyProtection="1">
      <alignment horizontal="center"/>
      <protection locked="0"/>
    </xf>
    <xf numFmtId="0" fontId="37" fillId="2" borderId="2" xfId="0" applyFont="1" applyFill="1" applyBorder="1" applyAlignment="1" applyProtection="1">
      <alignment horizontal="center"/>
      <protection locked="0"/>
    </xf>
    <xf numFmtId="43" fontId="119" fillId="29" borderId="1" xfId="0" applyNumberFormat="1" applyFont="1" applyFill="1" applyBorder="1"/>
    <xf numFmtId="0" fontId="37" fillId="29" borderId="1" xfId="0" applyFont="1" applyFill="1" applyBorder="1"/>
    <xf numFmtId="43" fontId="119" fillId="17" borderId="1" xfId="0" applyNumberFormat="1" applyFont="1" applyFill="1" applyBorder="1"/>
    <xf numFmtId="0" fontId="37" fillId="17" borderId="1" xfId="0" applyFont="1" applyFill="1" applyBorder="1"/>
    <xf numFmtId="0" fontId="37" fillId="0" borderId="12" xfId="0" applyFont="1" applyBorder="1" applyAlignment="1">
      <alignment horizontal="center"/>
    </xf>
    <xf numFmtId="0" fontId="37" fillId="24" borderId="1" xfId="0" applyFont="1" applyFill="1" applyBorder="1" applyAlignment="1">
      <alignment horizontal="center"/>
    </xf>
    <xf numFmtId="43" fontId="37" fillId="24" borderId="1" xfId="0" applyNumberFormat="1" applyFont="1" applyFill="1" applyBorder="1" applyAlignment="1" applyProtection="1">
      <alignment horizontal="center"/>
      <protection locked="0"/>
    </xf>
    <xf numFmtId="43" fontId="0" fillId="0" borderId="0" xfId="0" applyNumberFormat="1" applyAlignment="1" applyProtection="1">
      <alignment horizontal="left"/>
      <protection locked="0"/>
    </xf>
    <xf numFmtId="0" fontId="119" fillId="9" borderId="2" xfId="0" applyFont="1" applyFill="1" applyBorder="1" applyAlignment="1" applyProtection="1">
      <alignment horizontal="center" vertical="center"/>
      <protection locked="0"/>
    </xf>
    <xf numFmtId="0" fontId="37" fillId="0" borderId="12" xfId="0" applyFont="1" applyBorder="1" applyAlignment="1" applyProtection="1">
      <alignment horizontal="center"/>
      <protection locked="0"/>
    </xf>
    <xf numFmtId="43" fontId="119" fillId="8" borderId="1" xfId="0" applyNumberFormat="1" applyFont="1" applyFill="1" applyBorder="1" applyAlignment="1">
      <alignment horizontal="center" vertical="center"/>
    </xf>
    <xf numFmtId="0" fontId="37" fillId="8" borderId="1" xfId="0" applyFont="1" applyFill="1" applyBorder="1" applyAlignment="1">
      <alignment horizontal="left"/>
    </xf>
    <xf numFmtId="43" fontId="22" fillId="0" borderId="0" xfId="0" applyNumberFormat="1" applyFont="1" applyAlignment="1">
      <alignment horizontal="left"/>
    </xf>
    <xf numFmtId="43" fontId="22" fillId="0" borderId="0" xfId="5" applyFont="1" applyAlignment="1" applyProtection="1">
      <alignment horizontal="left"/>
    </xf>
    <xf numFmtId="0" fontId="12" fillId="30" borderId="14" xfId="0" applyFont="1" applyFill="1" applyBorder="1" applyAlignment="1">
      <alignment horizontal="center"/>
    </xf>
    <xf numFmtId="0" fontId="12" fillId="30" borderId="0" xfId="0" applyFont="1" applyFill="1" applyAlignment="1">
      <alignment horizontal="center"/>
    </xf>
    <xf numFmtId="0" fontId="12" fillId="30" borderId="15" xfId="0" applyFont="1" applyFill="1" applyBorder="1" applyAlignment="1">
      <alignment horizontal="center"/>
    </xf>
    <xf numFmtId="0" fontId="12" fillId="30" borderId="10" xfId="0" applyFont="1" applyFill="1" applyBorder="1"/>
    <xf numFmtId="0" fontId="12" fillId="30" borderId="12" xfId="0" applyFont="1" applyFill="1" applyBorder="1"/>
    <xf numFmtId="0" fontId="12" fillId="30" borderId="8" xfId="0" applyFont="1" applyFill="1" applyBorder="1"/>
    <xf numFmtId="0" fontId="12" fillId="30" borderId="4" xfId="0" applyFont="1" applyFill="1" applyBorder="1"/>
    <xf numFmtId="0" fontId="12" fillId="30" borderId="9" xfId="0" applyFont="1" applyFill="1" applyBorder="1"/>
    <xf numFmtId="0" fontId="12" fillId="30" borderId="1" xfId="0" applyFont="1" applyFill="1" applyBorder="1" applyAlignment="1">
      <alignment horizontal="center" vertical="center"/>
    </xf>
    <xf numFmtId="0" fontId="15" fillId="30" borderId="1" xfId="0" applyFont="1" applyFill="1" applyBorder="1" applyAlignment="1">
      <alignment horizontal="center"/>
    </xf>
    <xf numFmtId="43" fontId="15" fillId="30" borderId="1" xfId="0" applyNumberFormat="1" applyFont="1" applyFill="1" applyBorder="1"/>
    <xf numFmtId="43" fontId="6" fillId="9" borderId="2" xfId="2" applyFont="1" applyFill="1" applyBorder="1" applyAlignment="1" applyProtection="1">
      <alignment vertical="center"/>
    </xf>
    <xf numFmtId="43" fontId="10" fillId="7" borderId="17" xfId="0" applyNumberFormat="1" applyFont="1" applyFill="1" applyBorder="1"/>
    <xf numFmtId="43" fontId="9" fillId="27" borderId="1" xfId="0" applyNumberFormat="1" applyFont="1" applyFill="1" applyBorder="1"/>
    <xf numFmtId="43" fontId="9" fillId="27" borderId="21" xfId="0" applyNumberFormat="1" applyFont="1" applyFill="1" applyBorder="1"/>
    <xf numFmtId="0" fontId="123" fillId="29" borderId="1" xfId="0" applyFont="1" applyFill="1" applyBorder="1" applyAlignment="1" applyProtection="1">
      <alignment horizontal="center" vertical="center"/>
      <protection locked="0"/>
    </xf>
    <xf numFmtId="43" fontId="71" fillId="29" borderId="1" xfId="0" applyNumberFormat="1" applyFont="1" applyFill="1" applyBorder="1" applyAlignment="1">
      <alignment horizontal="center" vertical="center"/>
    </xf>
    <xf numFmtId="43" fontId="71" fillId="29" borderId="1" xfId="0" applyNumberFormat="1" applyFont="1" applyFill="1" applyBorder="1" applyAlignment="1">
      <alignment vertical="center"/>
    </xf>
    <xf numFmtId="43" fontId="71" fillId="29" borderId="1" xfId="0" applyNumberFormat="1" applyFont="1" applyFill="1" applyBorder="1" applyAlignment="1" applyProtection="1">
      <alignment vertical="center"/>
      <protection locked="0"/>
    </xf>
    <xf numFmtId="0" fontId="38" fillId="0" borderId="1" xfId="1" applyFont="1" applyBorder="1" applyAlignment="1">
      <alignment wrapText="1"/>
    </xf>
    <xf numFmtId="43" fontId="66" fillId="30" borderId="2" xfId="0" applyNumberFormat="1" applyFont="1" applyFill="1" applyBorder="1"/>
    <xf numFmtId="43" fontId="66" fillId="3" borderId="3" xfId="0" applyNumberFormat="1" applyFont="1" applyFill="1" applyBorder="1"/>
    <xf numFmtId="0" fontId="70" fillId="19" borderId="13" xfId="0" applyFont="1" applyFill="1" applyBorder="1" applyAlignment="1">
      <alignment horizontal="center" vertical="center"/>
    </xf>
    <xf numFmtId="43" fontId="69" fillId="17" borderId="24" xfId="0" applyNumberFormat="1" applyFont="1" applyFill="1" applyBorder="1"/>
    <xf numFmtId="43" fontId="59" fillId="0" borderId="0" xfId="0" applyNumberFormat="1" applyFont="1" applyAlignment="1">
      <alignment vertical="center"/>
    </xf>
    <xf numFmtId="0" fontId="66" fillId="7" borderId="15" xfId="0" applyFont="1" applyFill="1" applyBorder="1" applyAlignment="1">
      <alignment horizontal="center" vertical="center"/>
    </xf>
    <xf numFmtId="0" fontId="66" fillId="7" borderId="13" xfId="0" applyFont="1" applyFill="1" applyBorder="1" applyAlignment="1">
      <alignment horizontal="center" vertical="center"/>
    </xf>
    <xf numFmtId="0" fontId="66" fillId="7" borderId="3" xfId="0" applyFont="1" applyFill="1" applyBorder="1" applyAlignment="1">
      <alignment horizontal="center" vertical="center"/>
    </xf>
    <xf numFmtId="43" fontId="66" fillId="7" borderId="13" xfId="0" applyNumberFormat="1" applyFont="1" applyFill="1" applyBorder="1"/>
    <xf numFmtId="43" fontId="66" fillId="7" borderId="14" xfId="0" applyNumberFormat="1" applyFont="1" applyFill="1" applyBorder="1"/>
    <xf numFmtId="43" fontId="66" fillId="3" borderId="17" xfId="0" applyNumberFormat="1" applyFont="1" applyFill="1" applyBorder="1"/>
    <xf numFmtId="43" fontId="66" fillId="3" borderId="19" xfId="0" applyNumberFormat="1" applyFont="1" applyFill="1" applyBorder="1"/>
    <xf numFmtId="0" fontId="70" fillId="19" borderId="53" xfId="0" applyFont="1" applyFill="1" applyBorder="1" applyAlignment="1">
      <alignment horizontal="center" vertical="center"/>
    </xf>
    <xf numFmtId="0" fontId="70" fillId="19" borderId="54" xfId="0" applyFont="1" applyFill="1" applyBorder="1" applyAlignment="1">
      <alignment horizontal="center" vertical="center"/>
    </xf>
    <xf numFmtId="43" fontId="69" fillId="30" borderId="21" xfId="0" applyNumberFormat="1" applyFont="1" applyFill="1" applyBorder="1"/>
    <xf numFmtId="43" fontId="69" fillId="19" borderId="24" xfId="0" applyNumberFormat="1" applyFont="1" applyFill="1" applyBorder="1"/>
    <xf numFmtId="43" fontId="69" fillId="18" borderId="0" xfId="0" applyNumberFormat="1" applyFont="1" applyFill="1" applyAlignment="1">
      <alignment horizontal="center"/>
    </xf>
    <xf numFmtId="43" fontId="69" fillId="18" borderId="0" xfId="0" applyNumberFormat="1" applyFont="1" applyFill="1"/>
    <xf numFmtId="0" fontId="66" fillId="29" borderId="12" xfId="0" applyFont="1" applyFill="1" applyBorder="1" applyAlignment="1">
      <alignment horizontal="center" vertical="center"/>
    </xf>
    <xf numFmtId="0" fontId="11" fillId="0" borderId="1" xfId="1" applyFont="1" applyBorder="1" applyAlignment="1" applyProtection="1">
      <alignment horizontal="left" vertical="center" wrapText="1"/>
      <protection locked="0"/>
    </xf>
    <xf numFmtId="0" fontId="11" fillId="0" borderId="1" xfId="1" applyFont="1" applyBorder="1" applyAlignment="1" applyProtection="1">
      <alignment horizontal="left" vertical="center"/>
      <protection locked="0"/>
    </xf>
    <xf numFmtId="0" fontId="126" fillId="0" borderId="0" xfId="1" applyFont="1" applyAlignment="1">
      <alignment horizontal="center" vertical="top" wrapText="1"/>
    </xf>
    <xf numFmtId="43" fontId="126" fillId="0" borderId="1" xfId="1" applyNumberFormat="1" applyFont="1" applyBorder="1" applyAlignment="1">
      <alignment vertical="top"/>
    </xf>
    <xf numFmtId="43" fontId="126" fillId="0" borderId="1" xfId="1" applyNumberFormat="1" applyFont="1" applyBorder="1" applyAlignment="1">
      <alignment vertical="top" wrapText="1"/>
    </xf>
    <xf numFmtId="0" fontId="80" fillId="7" borderId="0" xfId="1" applyFont="1" applyFill="1" applyAlignment="1">
      <alignment wrapText="1"/>
    </xf>
    <xf numFmtId="43" fontId="66" fillId="27" borderId="1" xfId="0" applyNumberFormat="1" applyFont="1" applyFill="1" applyBorder="1"/>
    <xf numFmtId="43" fontId="66" fillId="27" borderId="21" xfId="0" applyNumberFormat="1" applyFont="1" applyFill="1" applyBorder="1"/>
    <xf numFmtId="43" fontId="66" fillId="27" borderId="23" xfId="0" applyNumberFormat="1" applyFont="1" applyFill="1" applyBorder="1"/>
    <xf numFmtId="43" fontId="66" fillId="27" borderId="2" xfId="0" applyNumberFormat="1" applyFont="1" applyFill="1" applyBorder="1"/>
    <xf numFmtId="43" fontId="69" fillId="27" borderId="1" xfId="0" applyNumberFormat="1" applyFont="1" applyFill="1" applyBorder="1"/>
    <xf numFmtId="43" fontId="69" fillId="27" borderId="33" xfId="0" applyNumberFormat="1" applyFont="1" applyFill="1" applyBorder="1"/>
    <xf numFmtId="0" fontId="127" fillId="0" borderId="0" xfId="1" applyFont="1" applyAlignment="1">
      <alignment horizontal="center"/>
    </xf>
    <xf numFmtId="0" fontId="129" fillId="13" borderId="1" xfId="1" applyFont="1" applyFill="1" applyBorder="1" applyAlignment="1">
      <alignment horizontal="center" vertical="center" wrapText="1"/>
    </xf>
    <xf numFmtId="43" fontId="129" fillId="6" borderId="1" xfId="1" applyNumberFormat="1" applyFont="1" applyFill="1" applyBorder="1" applyAlignment="1">
      <alignment vertical="center" wrapText="1"/>
    </xf>
    <xf numFmtId="43" fontId="35" fillId="6" borderId="1" xfId="1" applyNumberFormat="1" applyFont="1" applyFill="1" applyBorder="1" applyAlignment="1">
      <alignment vertical="center" wrapText="1"/>
    </xf>
    <xf numFmtId="0" fontId="40" fillId="26" borderId="1" xfId="1" applyFont="1" applyFill="1" applyBorder="1" applyAlignment="1" applyProtection="1">
      <alignment horizontal="center" vertical="center"/>
      <protection locked="0"/>
    </xf>
    <xf numFmtId="43" fontId="58" fillId="0" borderId="0" xfId="0" applyNumberFormat="1" applyFont="1" applyAlignment="1">
      <alignment horizontal="center" vertical="center"/>
    </xf>
    <xf numFmtId="43" fontId="84" fillId="0" borderId="0" xfId="0" applyNumberFormat="1" applyFont="1" applyAlignment="1">
      <alignment horizontal="center" vertical="center"/>
    </xf>
    <xf numFmtId="43" fontId="27" fillId="0" borderId="0" xfId="0" applyNumberFormat="1" applyFont="1" applyAlignment="1">
      <alignment horizontal="center" vertical="center"/>
    </xf>
    <xf numFmtId="43" fontId="5" fillId="29" borderId="1" xfId="1" applyNumberFormat="1" applyFont="1" applyFill="1" applyBorder="1" applyAlignment="1" applyProtection="1">
      <alignment horizontal="center" vertical="center" wrapText="1"/>
      <protection locked="0"/>
    </xf>
    <xf numFmtId="43" fontId="9" fillId="29" borderId="1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1" applyFont="1" applyAlignment="1" applyProtection="1">
      <alignment wrapText="1"/>
      <protection locked="0"/>
    </xf>
    <xf numFmtId="49" fontId="115" fillId="13" borderId="1" xfId="5" applyNumberFormat="1" applyFont="1" applyFill="1" applyBorder="1" applyAlignment="1" applyProtection="1">
      <alignment horizontal="center" vertical="center"/>
      <protection locked="0"/>
    </xf>
    <xf numFmtId="43" fontId="39" fillId="0" borderId="0" xfId="1" applyNumberFormat="1" applyFont="1" applyAlignment="1" applyProtection="1">
      <alignment horizontal="left" wrapText="1"/>
      <protection locked="0"/>
    </xf>
    <xf numFmtId="43" fontId="49" fillId="15" borderId="1" xfId="1" applyNumberFormat="1" applyFont="1" applyFill="1" applyBorder="1" applyAlignment="1">
      <alignment vertical="center"/>
    </xf>
    <xf numFmtId="0" fontId="16" fillId="0" borderId="4" xfId="0" applyFont="1" applyBorder="1" applyAlignment="1">
      <alignment horizontal="center"/>
    </xf>
    <xf numFmtId="0" fontId="119" fillId="9" borderId="1" xfId="0" applyFont="1" applyFill="1" applyBorder="1" applyAlignment="1" applyProtection="1">
      <alignment horizontal="center" vertical="center" wrapText="1"/>
      <protection locked="0"/>
    </xf>
    <xf numFmtId="0" fontId="131" fillId="0" borderId="0" xfId="0" applyFont="1" applyProtection="1">
      <protection locked="0"/>
    </xf>
    <xf numFmtId="0" fontId="132" fillId="0" borderId="0" xfId="0" applyFont="1" applyProtection="1">
      <protection locked="0"/>
    </xf>
    <xf numFmtId="0" fontId="133" fillId="0" borderId="1" xfId="0" applyFont="1" applyBorder="1" applyAlignment="1" applyProtection="1">
      <alignment horizontal="left"/>
      <protection locked="0"/>
    </xf>
    <xf numFmtId="0" fontId="35" fillId="0" borderId="0" xfId="1" applyFont="1" applyAlignment="1">
      <alignment horizontal="right" vertical="center"/>
    </xf>
    <xf numFmtId="49" fontId="40" fillId="0" borderId="1" xfId="1" applyNumberFormat="1" applyFont="1" applyBorder="1" applyAlignment="1">
      <alignment horizontal="center" vertical="center"/>
    </xf>
    <xf numFmtId="1" fontId="118" fillId="13" borderId="1" xfId="5" applyNumberFormat="1" applyFont="1" applyFill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49" fontId="87" fillId="9" borderId="0" xfId="0" applyNumberFormat="1" applyFont="1" applyFill="1" applyAlignment="1">
      <alignment horizontal="center"/>
    </xf>
    <xf numFmtId="0" fontId="87" fillId="9" borderId="0" xfId="0" applyFont="1" applyFill="1" applyAlignment="1">
      <alignment horizontal="left"/>
    </xf>
    <xf numFmtId="0" fontId="40" fillId="0" borderId="0" xfId="0" applyFont="1"/>
    <xf numFmtId="0" fontId="7" fillId="6" borderId="1" xfId="1" applyFont="1" applyFill="1" applyBorder="1" applyAlignment="1">
      <alignment horizontal="center" vertical="center" wrapText="1"/>
    </xf>
    <xf numFmtId="0" fontId="5" fillId="11" borderId="8" xfId="1" applyFont="1" applyFill="1" applyBorder="1" applyAlignment="1">
      <alignment horizontal="center" vertical="center" wrapText="1"/>
    </xf>
    <xf numFmtId="0" fontId="7" fillId="11" borderId="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 applyProtection="1">
      <alignment vertical="center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3" fontId="10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vertical="center" wrapText="1"/>
      <protection locked="0"/>
    </xf>
    <xf numFmtId="1" fontId="9" fillId="2" borderId="2" xfId="0" applyNumberFormat="1" applyFont="1" applyFill="1" applyBorder="1" applyAlignment="1" applyProtection="1">
      <alignment horizontal="center" vertical="center"/>
      <protection locked="0"/>
    </xf>
    <xf numFmtId="43" fontId="9" fillId="2" borderId="2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 applyProtection="1">
      <alignment horizontal="center" vertical="center"/>
      <protection locked="0"/>
    </xf>
    <xf numFmtId="43" fontId="9" fillId="2" borderId="2" xfId="0" applyNumberFormat="1" applyFont="1" applyFill="1" applyBorder="1" applyAlignment="1" applyProtection="1">
      <alignment horizontal="center" vertical="center"/>
      <protection locked="0"/>
    </xf>
    <xf numFmtId="0" fontId="5" fillId="6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/>
    <xf numFmtId="0" fontId="4" fillId="2" borderId="1" xfId="1" applyFont="1" applyFill="1" applyBorder="1" applyAlignment="1" applyProtection="1">
      <alignment vertical="center" wrapText="1"/>
      <protection locked="0"/>
    </xf>
    <xf numFmtId="0" fontId="3" fillId="3" borderId="1" xfId="1" applyFont="1" applyFill="1" applyBorder="1" applyAlignment="1">
      <alignment horizontal="center" vertical="center" wrapText="1"/>
    </xf>
    <xf numFmtId="0" fontId="119" fillId="2" borderId="1" xfId="0" applyFont="1" applyFill="1" applyBorder="1" applyAlignment="1" applyProtection="1">
      <alignment horizontal="center"/>
      <protection locked="0"/>
    </xf>
    <xf numFmtId="43" fontId="37" fillId="0" borderId="2" xfId="0" applyNumberFormat="1" applyFont="1" applyBorder="1" applyAlignment="1" applyProtection="1">
      <alignment horizontal="center"/>
      <protection locked="0"/>
    </xf>
    <xf numFmtId="0" fontId="133" fillId="0" borderId="19" xfId="0" applyFont="1" applyBorder="1" applyAlignment="1" applyProtection="1">
      <alignment horizontal="left"/>
      <protection locked="0"/>
    </xf>
    <xf numFmtId="0" fontId="133" fillId="0" borderId="33" xfId="0" applyFont="1" applyBorder="1" applyAlignment="1" applyProtection="1">
      <alignment horizontal="left"/>
      <protection locked="0"/>
    </xf>
    <xf numFmtId="0" fontId="37" fillId="0" borderId="20" xfId="0" applyFont="1" applyBorder="1" applyAlignment="1" applyProtection="1">
      <alignment horizontal="center"/>
      <protection locked="0"/>
    </xf>
    <xf numFmtId="0" fontId="133" fillId="0" borderId="23" xfId="0" applyFont="1" applyBorder="1" applyAlignment="1" applyProtection="1">
      <alignment horizontal="left"/>
      <protection locked="0"/>
    </xf>
    <xf numFmtId="0" fontId="37" fillId="0" borderId="16" xfId="0" applyFont="1" applyBorder="1" applyAlignment="1" applyProtection="1">
      <alignment horizontal="center"/>
      <protection locked="0"/>
    </xf>
    <xf numFmtId="43" fontId="37" fillId="0" borderId="17" xfId="0" applyNumberFormat="1" applyFont="1" applyBorder="1" applyAlignment="1" applyProtection="1">
      <alignment horizontal="center"/>
      <protection locked="0"/>
    </xf>
    <xf numFmtId="0" fontId="37" fillId="0" borderId="32" xfId="0" applyFont="1" applyBorder="1" applyAlignment="1" applyProtection="1">
      <alignment horizontal="center"/>
      <protection locked="0"/>
    </xf>
    <xf numFmtId="43" fontId="37" fillId="0" borderId="21" xfId="0" applyNumberFormat="1" applyFont="1" applyBorder="1" applyAlignment="1" applyProtection="1">
      <alignment horizontal="center"/>
      <protection locked="0"/>
    </xf>
    <xf numFmtId="43" fontId="119" fillId="5" borderId="3" xfId="0" applyNumberFormat="1" applyFont="1" applyFill="1" applyBorder="1"/>
    <xf numFmtId="0" fontId="37" fillId="5" borderId="3" xfId="0" applyFont="1" applyFill="1" applyBorder="1"/>
    <xf numFmtId="0" fontId="0" fillId="0" borderId="33" xfId="0" applyBorder="1" applyAlignment="1" applyProtection="1">
      <alignment horizontal="left"/>
      <protection locked="0"/>
    </xf>
    <xf numFmtId="0" fontId="37" fillId="0" borderId="58" xfId="0" applyFon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left"/>
      <protection locked="0"/>
    </xf>
    <xf numFmtId="0" fontId="5" fillId="29" borderId="1" xfId="1" applyFont="1" applyFill="1" applyBorder="1" applyAlignment="1" applyProtection="1">
      <alignment horizontal="center" vertical="center" wrapText="1"/>
      <protection locked="0"/>
    </xf>
    <xf numFmtId="2" fontId="9" fillId="29" borderId="1" xfId="0" applyNumberFormat="1" applyFont="1" applyFill="1" applyBorder="1" applyAlignment="1" applyProtection="1">
      <alignment horizontal="center" vertical="center"/>
      <protection locked="0"/>
    </xf>
    <xf numFmtId="43" fontId="9" fillId="29" borderId="1" xfId="0" applyNumberFormat="1" applyFont="1" applyFill="1" applyBorder="1" applyAlignment="1">
      <alignment horizontal="center" vertical="center"/>
    </xf>
    <xf numFmtId="43" fontId="9" fillId="29" borderId="1" xfId="0" applyNumberFormat="1" applyFont="1" applyFill="1" applyBorder="1" applyAlignment="1" applyProtection="1">
      <alignment horizontal="center" vertical="center"/>
      <protection locked="0"/>
    </xf>
    <xf numFmtId="0" fontId="9" fillId="29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43" fontId="85" fillId="0" borderId="3" xfId="0" applyNumberFormat="1" applyFont="1" applyBorder="1" applyProtection="1">
      <protection locked="0"/>
    </xf>
    <xf numFmtId="43" fontId="85" fillId="0" borderId="1" xfId="0" applyNumberFormat="1" applyFont="1" applyBorder="1" applyProtection="1">
      <protection locked="0"/>
    </xf>
    <xf numFmtId="43" fontId="85" fillId="0" borderId="1" xfId="0" applyNumberFormat="1" applyFont="1" applyBorder="1"/>
    <xf numFmtId="0" fontId="5" fillId="0" borderId="1" xfId="1" applyFont="1" applyBorder="1" applyAlignment="1" applyProtection="1">
      <alignment horizontal="center" wrapText="1"/>
      <protection locked="0"/>
    </xf>
    <xf numFmtId="167" fontId="9" fillId="0" borderId="1" xfId="0" applyNumberFormat="1" applyFont="1" applyBorder="1" applyAlignment="1" applyProtection="1">
      <alignment horizontal="center"/>
      <protection locked="0"/>
    </xf>
    <xf numFmtId="43" fontId="9" fillId="0" borderId="1" xfId="0" applyNumberFormat="1" applyFont="1" applyBorder="1" applyAlignment="1">
      <alignment horizontal="center"/>
    </xf>
    <xf numFmtId="43" fontId="71" fillId="6" borderId="1" xfId="0" applyNumberFormat="1" applyFont="1" applyFill="1" applyBorder="1" applyAlignment="1">
      <alignment vertical="center"/>
    </xf>
    <xf numFmtId="0" fontId="69" fillId="6" borderId="1" xfId="0" applyFont="1" applyFill="1" applyBorder="1" applyAlignment="1">
      <alignment horizontal="center" vertical="center"/>
    </xf>
    <xf numFmtId="43" fontId="135" fillId="0" borderId="0" xfId="0" applyNumberFormat="1" applyFont="1"/>
    <xf numFmtId="0" fontId="136" fillId="0" borderId="0" xfId="0" applyFont="1" applyProtection="1">
      <protection locked="0"/>
    </xf>
    <xf numFmtId="14" fontId="137" fillId="0" borderId="0" xfId="1" applyNumberFormat="1" applyFont="1" applyAlignment="1">
      <alignment horizontal="center"/>
    </xf>
    <xf numFmtId="0" fontId="52" fillId="0" borderId="4" xfId="3" applyFont="1" applyBorder="1"/>
    <xf numFmtId="0" fontId="39" fillId="0" borderId="4" xfId="1" applyFont="1" applyBorder="1" applyAlignment="1">
      <alignment horizontal="left" wrapText="1"/>
    </xf>
    <xf numFmtId="0" fontId="39" fillId="0" borderId="4" xfId="1" applyFont="1" applyBorder="1" applyAlignment="1">
      <alignment wrapText="1"/>
    </xf>
    <xf numFmtId="43" fontId="39" fillId="26" borderId="1" xfId="1" applyNumberFormat="1" applyFont="1" applyFill="1" applyBorder="1" applyAlignment="1">
      <alignment vertical="center"/>
    </xf>
    <xf numFmtId="0" fontId="9" fillId="0" borderId="4" xfId="0" applyFont="1" applyBorder="1"/>
    <xf numFmtId="0" fontId="16" fillId="0" borderId="0" xfId="0" applyFont="1" applyAlignment="1" applyProtection="1">
      <alignment horizontal="center"/>
      <protection locked="0"/>
    </xf>
    <xf numFmtId="0" fontId="5" fillId="0" borderId="1" xfId="1" applyFont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center"/>
    </xf>
    <xf numFmtId="43" fontId="11" fillId="29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>
      <alignment vertical="center" wrapText="1"/>
    </xf>
    <xf numFmtId="0" fontId="18" fillId="0" borderId="4" xfId="0" applyFont="1" applyBorder="1"/>
    <xf numFmtId="1" fontId="9" fillId="29" borderId="1" xfId="0" applyNumberFormat="1" applyFont="1" applyFill="1" applyBorder="1" applyAlignment="1" applyProtection="1">
      <alignment horizontal="center" vertical="center"/>
      <protection locked="0"/>
    </xf>
    <xf numFmtId="0" fontId="138" fillId="0" borderId="0" xfId="1" applyFont="1" applyAlignment="1">
      <alignment horizontal="center" vertical="center"/>
    </xf>
    <xf numFmtId="43" fontId="138" fillId="0" borderId="1" xfId="1" applyNumberFormat="1" applyFont="1" applyBorder="1" applyAlignment="1">
      <alignment vertical="center"/>
    </xf>
    <xf numFmtId="43" fontId="138" fillId="0" borderId="16" xfId="1" applyNumberFormat="1" applyFont="1" applyBorder="1" applyAlignment="1">
      <alignment horizontal="left" vertical="center"/>
    </xf>
    <xf numFmtId="43" fontId="138" fillId="0" borderId="17" xfId="1" applyNumberFormat="1" applyFont="1" applyBorder="1" applyAlignment="1">
      <alignment horizontal="left" vertical="center"/>
    </xf>
    <xf numFmtId="43" fontId="138" fillId="0" borderId="19" xfId="1" applyNumberFormat="1" applyFont="1" applyBorder="1" applyAlignment="1">
      <alignment horizontal="left" vertical="center"/>
    </xf>
    <xf numFmtId="164" fontId="138" fillId="0" borderId="16" xfId="1" applyNumberFormat="1" applyFont="1" applyBorder="1" applyAlignment="1">
      <alignment horizontal="left" vertical="center"/>
    </xf>
    <xf numFmtId="164" fontId="138" fillId="0" borderId="39" xfId="1" applyNumberFormat="1" applyFont="1" applyBorder="1" applyAlignment="1">
      <alignment horizontal="left" vertical="center"/>
    </xf>
    <xf numFmtId="164" fontId="138" fillId="0" borderId="20" xfId="1" applyNumberFormat="1" applyFont="1" applyBorder="1" applyAlignment="1">
      <alignment horizontal="left" vertical="center"/>
    </xf>
    <xf numFmtId="164" fontId="138" fillId="0" borderId="40" xfId="1" applyNumberFormat="1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8" fillId="7" borderId="0" xfId="0" applyFont="1" applyFill="1" applyAlignment="1">
      <alignment wrapText="1"/>
    </xf>
    <xf numFmtId="0" fontId="18" fillId="0" borderId="0" xfId="0" applyFont="1" applyAlignment="1">
      <alignment horizontal="center" wrapText="1"/>
    </xf>
    <xf numFmtId="164" fontId="18" fillId="0" borderId="0" xfId="0" applyNumberFormat="1" applyFont="1" applyAlignment="1">
      <alignment wrapText="1"/>
    </xf>
    <xf numFmtId="164" fontId="18" fillId="0" borderId="0" xfId="6" applyFont="1" applyBorder="1" applyAlignment="1" applyProtection="1">
      <alignment horizontal="center" vertical="center" wrapText="1"/>
      <protection locked="0"/>
    </xf>
    <xf numFmtId="0" fontId="140" fillId="0" borderId="0" xfId="0" applyFont="1" applyAlignment="1">
      <alignment horizontal="center" vertical="center" wrapText="1"/>
    </xf>
    <xf numFmtId="164" fontId="140" fillId="0" borderId="0" xfId="6" applyFont="1" applyBorder="1" applyAlignment="1" applyProtection="1">
      <alignment vertical="center" wrapText="1"/>
      <protection locked="0"/>
    </xf>
    <xf numFmtId="164" fontId="18" fillId="0" borderId="0" xfId="6" applyFont="1" applyBorder="1" applyAlignment="1" applyProtection="1">
      <alignment vertical="center" wrapText="1"/>
      <protection locked="0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12" borderId="0" xfId="0" applyFont="1" applyFill="1" applyAlignment="1">
      <alignment horizontal="center" wrapText="1"/>
    </xf>
    <xf numFmtId="170" fontId="140" fillId="26" borderId="1" xfId="6" applyNumberFormat="1" applyFont="1" applyFill="1" applyBorder="1" applyAlignment="1">
      <alignment vertical="center" wrapText="1"/>
    </xf>
    <xf numFmtId="0" fontId="140" fillId="26" borderId="1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29" borderId="2" xfId="0" applyFont="1" applyFill="1" applyBorder="1" applyAlignment="1">
      <alignment horizontal="center" vertical="center" wrapText="1"/>
    </xf>
    <xf numFmtId="0" fontId="140" fillId="0" borderId="0" xfId="0" applyFont="1" applyAlignment="1">
      <alignment wrapText="1"/>
    </xf>
    <xf numFmtId="0" fontId="18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141" fillId="0" borderId="0" xfId="0" applyFont="1" applyAlignment="1">
      <alignment vertical="center" wrapText="1"/>
    </xf>
    <xf numFmtId="0" fontId="140" fillId="0" borderId="1" xfId="0" applyFont="1" applyBorder="1" applyAlignment="1">
      <alignment vertical="center" wrapText="1"/>
    </xf>
    <xf numFmtId="164" fontId="140" fillId="0" borderId="0" xfId="0" applyNumberFormat="1" applyFont="1" applyAlignment="1">
      <alignment horizontal="center" vertical="center" wrapText="1"/>
    </xf>
    <xf numFmtId="0" fontId="140" fillId="0" borderId="0" xfId="0" applyFont="1" applyAlignment="1">
      <alignment horizontal="left" vertical="center" wrapText="1"/>
    </xf>
    <xf numFmtId="0" fontId="140" fillId="2" borderId="1" xfId="0" applyFont="1" applyFill="1" applyBorder="1" applyAlignment="1">
      <alignment vertical="center" wrapText="1"/>
    </xf>
    <xf numFmtId="1" fontId="18" fillId="2" borderId="0" xfId="0" applyNumberFormat="1" applyFont="1" applyFill="1" applyAlignment="1">
      <alignment horizontal="left" vertical="center" wrapText="1"/>
    </xf>
    <xf numFmtId="4" fontId="18" fillId="2" borderId="0" xfId="0" applyNumberFormat="1" applyFont="1" applyFill="1" applyAlignment="1">
      <alignment horizontal="center" vertical="center" wrapText="1"/>
    </xf>
    <xf numFmtId="165" fontId="18" fillId="2" borderId="0" xfId="0" applyNumberFormat="1" applyFont="1" applyFill="1" applyAlignment="1">
      <alignment horizontal="center" vertical="center" wrapText="1"/>
    </xf>
    <xf numFmtId="165" fontId="18" fillId="2" borderId="0" xfId="0" applyNumberFormat="1" applyFont="1" applyFill="1" applyAlignment="1">
      <alignment horizontal="left" vertical="center" wrapText="1"/>
    </xf>
    <xf numFmtId="0" fontId="141" fillId="2" borderId="1" xfId="0" applyFont="1" applyFill="1" applyBorder="1" applyAlignment="1">
      <alignment vertical="center" wrapText="1"/>
    </xf>
    <xf numFmtId="164" fontId="18" fillId="2" borderId="0" xfId="6" applyFont="1" applyFill="1" applyBorder="1" applyAlignment="1">
      <alignment horizontal="left" vertical="center" wrapText="1"/>
    </xf>
    <xf numFmtId="0" fontId="142" fillId="2" borderId="1" xfId="0" applyFont="1" applyFill="1" applyBorder="1" applyAlignment="1">
      <alignment vertical="center" wrapText="1"/>
    </xf>
    <xf numFmtId="0" fontId="142" fillId="0" borderId="1" xfId="0" applyFont="1" applyBorder="1" applyAlignment="1">
      <alignment vertical="center" wrapText="1"/>
    </xf>
    <xf numFmtId="0" fontId="16" fillId="13" borderId="0" xfId="0" applyFont="1" applyFill="1" applyAlignment="1">
      <alignment vertical="center" wrapText="1"/>
    </xf>
    <xf numFmtId="4" fontId="16" fillId="13" borderId="0" xfId="0" applyNumberFormat="1" applyFont="1" applyFill="1" applyAlignment="1">
      <alignment horizontal="center" vertical="center" wrapText="1"/>
    </xf>
    <xf numFmtId="169" fontId="18" fillId="0" borderId="32" xfId="6" applyNumberFormat="1" applyFont="1" applyBorder="1" applyAlignment="1">
      <alignment vertical="center" wrapText="1"/>
    </xf>
    <xf numFmtId="0" fontId="18" fillId="0" borderId="33" xfId="0" applyFont="1" applyBorder="1" applyAlignment="1">
      <alignment vertical="center" wrapText="1"/>
    </xf>
    <xf numFmtId="169" fontId="18" fillId="13" borderId="20" xfId="6" applyNumberFormat="1" applyFont="1" applyFill="1" applyBorder="1" applyAlignment="1">
      <alignment vertical="center" wrapText="1"/>
    </xf>
    <xf numFmtId="0" fontId="16" fillId="13" borderId="21" xfId="0" applyFont="1" applyFill="1" applyBorder="1" applyAlignment="1">
      <alignment vertical="center" wrapText="1"/>
    </xf>
    <xf numFmtId="164" fontId="16" fillId="13" borderId="21" xfId="6" applyFont="1" applyFill="1" applyBorder="1" applyAlignment="1">
      <alignment vertical="center" wrapText="1"/>
    </xf>
    <xf numFmtId="164" fontId="18" fillId="2" borderId="32" xfId="6" applyFont="1" applyFill="1" applyBorder="1" applyAlignment="1">
      <alignment horizontal="left" vertical="center" wrapText="1"/>
    </xf>
    <xf numFmtId="165" fontId="18" fillId="0" borderId="33" xfId="0" applyNumberFormat="1" applyFont="1" applyBorder="1" applyAlignment="1">
      <alignment vertical="center" wrapText="1"/>
    </xf>
    <xf numFmtId="164" fontId="16" fillId="13" borderId="20" xfId="6" applyFont="1" applyFill="1" applyBorder="1" applyAlignment="1">
      <alignment vertical="center" wrapText="1"/>
    </xf>
    <xf numFmtId="164" fontId="16" fillId="0" borderId="1" xfId="6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64" fontId="16" fillId="13" borderId="55" xfId="6" applyFont="1" applyFill="1" applyBorder="1" applyAlignment="1">
      <alignment vertical="center" wrapText="1"/>
    </xf>
    <xf numFmtId="164" fontId="140" fillId="0" borderId="16" xfId="6" applyFont="1" applyBorder="1" applyAlignment="1">
      <alignment horizontal="center" vertical="center" wrapText="1"/>
    </xf>
    <xf numFmtId="164" fontId="140" fillId="0" borderId="17" xfId="6" applyFont="1" applyBorder="1" applyAlignment="1">
      <alignment horizontal="center" vertical="center" wrapText="1"/>
    </xf>
    <xf numFmtId="164" fontId="16" fillId="0" borderId="32" xfId="6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170" fontId="140" fillId="26" borderId="10" xfId="6" applyNumberFormat="1" applyFont="1" applyFill="1" applyBorder="1" applyAlignment="1">
      <alignment vertical="center" wrapText="1"/>
    </xf>
    <xf numFmtId="0" fontId="18" fillId="0" borderId="70" xfId="0" applyFont="1" applyBorder="1" applyAlignment="1">
      <alignment vertical="center" wrapText="1"/>
    </xf>
    <xf numFmtId="165" fontId="18" fillId="2" borderId="70" xfId="0" applyNumberFormat="1" applyFont="1" applyFill="1" applyBorder="1" applyAlignment="1">
      <alignment vertical="center" wrapText="1"/>
    </xf>
    <xf numFmtId="165" fontId="141" fillId="2" borderId="70" xfId="0" applyNumberFormat="1" applyFont="1" applyFill="1" applyBorder="1" applyAlignment="1">
      <alignment vertical="center" wrapText="1"/>
    </xf>
    <xf numFmtId="164" fontId="18" fillId="13" borderId="71" xfId="6" applyFont="1" applyFill="1" applyBorder="1" applyAlignment="1">
      <alignment vertical="center" wrapText="1"/>
    </xf>
    <xf numFmtId="0" fontId="150" fillId="0" borderId="0" xfId="0" applyFont="1" applyAlignment="1">
      <alignment vertical="top"/>
    </xf>
    <xf numFmtId="0" fontId="140" fillId="0" borderId="16" xfId="0" applyFont="1" applyBorder="1" applyAlignment="1">
      <alignment horizontal="center" vertical="center" wrapText="1"/>
    </xf>
    <xf numFmtId="0" fontId="140" fillId="0" borderId="17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65" fillId="29" borderId="0" xfId="0" applyFont="1" applyFill="1"/>
    <xf numFmtId="164" fontId="16" fillId="33" borderId="23" xfId="6" applyFont="1" applyFill="1" applyBorder="1" applyAlignment="1">
      <alignment horizontal="center" wrapText="1"/>
    </xf>
    <xf numFmtId="164" fontId="16" fillId="33" borderId="20" xfId="6" applyFont="1" applyFill="1" applyBorder="1" applyAlignment="1">
      <alignment horizontal="center"/>
    </xf>
    <xf numFmtId="164" fontId="16" fillId="33" borderId="21" xfId="6" applyFont="1" applyFill="1" applyBorder="1" applyAlignment="1">
      <alignment horizontal="center"/>
    </xf>
    <xf numFmtId="164" fontId="16" fillId="33" borderId="23" xfId="6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40" fillId="0" borderId="2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164" fontId="18" fillId="0" borderId="33" xfId="6" applyFont="1" applyBorder="1" applyAlignment="1" applyProtection="1">
      <alignment horizontal="center" vertical="center" wrapText="1"/>
      <protection locked="0"/>
    </xf>
    <xf numFmtId="164" fontId="18" fillId="2" borderId="32" xfId="6" applyFont="1" applyFill="1" applyBorder="1" applyAlignment="1" applyProtection="1">
      <alignment horizontal="center" vertical="center" wrapText="1"/>
      <protection locked="0"/>
    </xf>
    <xf numFmtId="164" fontId="18" fillId="2" borderId="33" xfId="6" applyFont="1" applyFill="1" applyBorder="1" applyAlignment="1" applyProtection="1">
      <alignment horizontal="center" vertical="center" wrapText="1"/>
      <protection locked="0"/>
    </xf>
    <xf numFmtId="164" fontId="16" fillId="17" borderId="20" xfId="6" applyFont="1" applyFill="1" applyBorder="1" applyAlignment="1" applyProtection="1">
      <alignment horizontal="center" vertical="center" wrapText="1"/>
    </xf>
    <xf numFmtId="164" fontId="16" fillId="17" borderId="21" xfId="6" applyFont="1" applyFill="1" applyBorder="1" applyAlignment="1" applyProtection="1">
      <alignment horizontal="center" vertical="center" wrapText="1"/>
    </xf>
    <xf numFmtId="164" fontId="16" fillId="17" borderId="23" xfId="6" applyFont="1" applyFill="1" applyBorder="1" applyAlignment="1" applyProtection="1">
      <alignment horizontal="center" vertical="center" wrapText="1"/>
    </xf>
    <xf numFmtId="164" fontId="16" fillId="17" borderId="20" xfId="6" applyFont="1" applyFill="1" applyBorder="1" applyAlignment="1" applyProtection="1">
      <alignment wrapText="1"/>
    </xf>
    <xf numFmtId="0" fontId="16" fillId="0" borderId="10" xfId="0" applyFont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164" fontId="16" fillId="17" borderId="55" xfId="6" applyFont="1" applyFill="1" applyBorder="1" applyAlignment="1" applyProtection="1">
      <alignment wrapText="1"/>
    </xf>
    <xf numFmtId="164" fontId="18" fillId="0" borderId="32" xfId="6" applyFont="1" applyBorder="1" applyAlignment="1" applyProtection="1">
      <alignment horizontal="center" vertical="center" wrapText="1"/>
      <protection locked="0"/>
    </xf>
    <xf numFmtId="0" fontId="140" fillId="0" borderId="35" xfId="0" applyFont="1" applyBorder="1" applyAlignment="1">
      <alignment wrapText="1"/>
    </xf>
    <xf numFmtId="0" fontId="140" fillId="0" borderId="64" xfId="0" applyFont="1" applyBorder="1" applyAlignment="1">
      <alignment wrapText="1"/>
    </xf>
    <xf numFmtId="0" fontId="18" fillId="33" borderId="20" xfId="0" applyFont="1" applyFill="1" applyBorder="1" applyAlignment="1">
      <alignment wrapText="1"/>
    </xf>
    <xf numFmtId="0" fontId="16" fillId="33" borderId="55" xfId="0" applyFont="1" applyFill="1" applyBorder="1" applyAlignment="1">
      <alignment wrapText="1"/>
    </xf>
    <xf numFmtId="165" fontId="141" fillId="26" borderId="70" xfId="0" applyNumberFormat="1" applyFont="1" applyFill="1" applyBorder="1" applyAlignment="1">
      <alignment vertical="center" wrapText="1"/>
    </xf>
    <xf numFmtId="164" fontId="16" fillId="2" borderId="48" xfId="6" applyFont="1" applyFill="1" applyBorder="1" applyAlignment="1" applyProtection="1">
      <alignment horizontal="center" vertical="center" wrapText="1"/>
    </xf>
    <xf numFmtId="164" fontId="16" fillId="2" borderId="1" xfId="6" applyFont="1" applyFill="1" applyBorder="1" applyAlignment="1" applyProtection="1">
      <alignment horizontal="center" vertical="center" wrapText="1"/>
    </xf>
    <xf numFmtId="164" fontId="18" fillId="2" borderId="48" xfId="6" applyFont="1" applyFill="1" applyBorder="1" applyAlignment="1" applyProtection="1">
      <alignment horizontal="center" vertical="center" wrapText="1"/>
    </xf>
    <xf numFmtId="164" fontId="18" fillId="2" borderId="1" xfId="6" applyFont="1" applyFill="1" applyBorder="1" applyAlignment="1" applyProtection="1">
      <alignment horizontal="center" vertical="center" wrapText="1"/>
    </xf>
    <xf numFmtId="164" fontId="18" fillId="2" borderId="11" xfId="6" applyFont="1" applyFill="1" applyBorder="1" applyAlignment="1" applyProtection="1">
      <alignment horizontal="center" vertical="center" wrapText="1"/>
    </xf>
    <xf numFmtId="164" fontId="140" fillId="0" borderId="1" xfId="6" applyFont="1" applyBorder="1" applyAlignment="1" applyProtection="1">
      <alignment vertical="center" wrapText="1"/>
      <protection locked="0"/>
    </xf>
    <xf numFmtId="164" fontId="140" fillId="0" borderId="10" xfId="6" applyFont="1" applyBorder="1" applyAlignment="1" applyProtection="1">
      <alignment vertical="center" wrapText="1"/>
      <protection locked="0"/>
    </xf>
    <xf numFmtId="164" fontId="142" fillId="2" borderId="1" xfId="6" applyFont="1" applyFill="1" applyBorder="1" applyAlignment="1" applyProtection="1">
      <alignment vertical="center" wrapText="1"/>
      <protection locked="0"/>
    </xf>
    <xf numFmtId="164" fontId="142" fillId="2" borderId="10" xfId="6" applyFont="1" applyFill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165" fontId="18" fillId="2" borderId="32" xfId="0" applyNumberFormat="1" applyFont="1" applyFill="1" applyBorder="1" applyAlignment="1" applyProtection="1">
      <alignment vertical="center" wrapText="1"/>
      <protection locked="0"/>
    </xf>
    <xf numFmtId="165" fontId="47" fillId="2" borderId="32" xfId="0" applyNumberFormat="1" applyFont="1" applyFill="1" applyBorder="1" applyAlignment="1" applyProtection="1">
      <alignment vertical="center" wrapText="1"/>
      <protection locked="0"/>
    </xf>
    <xf numFmtId="165" fontId="18" fillId="0" borderId="32" xfId="0" applyNumberFormat="1" applyFont="1" applyBorder="1" applyAlignment="1" applyProtection="1">
      <alignment vertical="center" wrapText="1"/>
      <protection locked="0"/>
    </xf>
    <xf numFmtId="0" fontId="144" fillId="12" borderId="1" xfId="0" applyFont="1" applyFill="1" applyBorder="1" applyAlignment="1" applyProtection="1">
      <alignment vertical="center" wrapText="1"/>
      <protection locked="0"/>
    </xf>
    <xf numFmtId="165" fontId="18" fillId="2" borderId="1" xfId="0" applyNumberFormat="1" applyFont="1" applyFill="1" applyBorder="1" applyAlignment="1" applyProtection="1">
      <alignment vertical="center" wrapText="1"/>
      <protection locked="0"/>
    </xf>
    <xf numFmtId="164" fontId="18" fillId="2" borderId="1" xfId="0" applyNumberFormat="1" applyFont="1" applyFill="1" applyBorder="1" applyAlignment="1" applyProtection="1">
      <alignment vertical="center" wrapText="1"/>
      <protection locked="0"/>
    </xf>
    <xf numFmtId="164" fontId="18" fillId="2" borderId="33" xfId="0" applyNumberFormat="1" applyFont="1" applyFill="1" applyBorder="1" applyAlignment="1" applyProtection="1">
      <alignment vertical="center" wrapText="1"/>
      <protection locked="0"/>
    </xf>
    <xf numFmtId="165" fontId="18" fillId="0" borderId="1" xfId="0" applyNumberFormat="1" applyFont="1" applyBorder="1" applyAlignment="1" applyProtection="1">
      <alignment vertical="center" wrapText="1"/>
      <protection locked="0"/>
    </xf>
    <xf numFmtId="164" fontId="18" fillId="0" borderId="1" xfId="0" applyNumberFormat="1" applyFont="1" applyBorder="1" applyAlignment="1" applyProtection="1">
      <alignment vertical="center" wrapText="1"/>
      <protection locked="0"/>
    </xf>
    <xf numFmtId="164" fontId="18" fillId="0" borderId="33" xfId="0" applyNumberFormat="1" applyFont="1" applyBorder="1" applyAlignment="1" applyProtection="1">
      <alignment vertical="center" wrapText="1"/>
      <protection locked="0"/>
    </xf>
    <xf numFmtId="164" fontId="16" fillId="13" borderId="21" xfId="6" applyFont="1" applyFill="1" applyBorder="1" applyAlignment="1" applyProtection="1">
      <alignment vertical="center" wrapText="1"/>
    </xf>
    <xf numFmtId="164" fontId="16" fillId="13" borderId="23" xfId="6" applyFont="1" applyFill="1" applyBorder="1" applyAlignment="1" applyProtection="1">
      <alignment vertical="center" wrapText="1"/>
    </xf>
    <xf numFmtId="164" fontId="16" fillId="13" borderId="20" xfId="6" applyFont="1" applyFill="1" applyBorder="1" applyAlignment="1" applyProtection="1">
      <alignment vertical="center" wrapText="1"/>
    </xf>
    <xf numFmtId="164" fontId="18" fillId="13" borderId="23" xfId="6" applyFont="1" applyFill="1" applyBorder="1" applyAlignment="1" applyProtection="1">
      <alignment vertical="center" wrapText="1"/>
    </xf>
    <xf numFmtId="164" fontId="16" fillId="2" borderId="32" xfId="0" applyNumberFormat="1" applyFont="1" applyFill="1" applyBorder="1" applyAlignment="1" applyProtection="1">
      <alignment vertical="center" wrapText="1"/>
      <protection locked="0"/>
    </xf>
    <xf numFmtId="164" fontId="18" fillId="2" borderId="32" xfId="0" applyNumberFormat="1" applyFont="1" applyFill="1" applyBorder="1" applyAlignment="1" applyProtection="1">
      <alignment vertical="center" wrapText="1"/>
      <protection locked="0"/>
    </xf>
    <xf numFmtId="164" fontId="18" fillId="0" borderId="32" xfId="0" applyNumberFormat="1" applyFont="1" applyBorder="1" applyAlignment="1" applyProtection="1">
      <alignment vertical="center" wrapText="1"/>
      <protection locked="0"/>
    </xf>
    <xf numFmtId="0" fontId="140" fillId="9" borderId="4" xfId="0" applyFont="1" applyFill="1" applyBorder="1" applyAlignment="1">
      <alignment horizontal="center" vertical="center" wrapText="1"/>
    </xf>
    <xf numFmtId="0" fontId="18" fillId="0" borderId="10" xfId="0" applyFont="1" applyBorder="1" applyAlignment="1" applyProtection="1">
      <alignment horizontal="left" wrapText="1"/>
      <protection locked="0"/>
    </xf>
    <xf numFmtId="0" fontId="18" fillId="2" borderId="10" xfId="0" applyFont="1" applyFill="1" applyBorder="1" applyAlignment="1" applyProtection="1">
      <alignment horizontal="left" wrapText="1"/>
      <protection locked="0"/>
    </xf>
    <xf numFmtId="164" fontId="18" fillId="0" borderId="32" xfId="0" applyNumberFormat="1" applyFont="1" applyBorder="1" applyAlignment="1" applyProtection="1">
      <alignment horizontal="center" vertical="center" wrapText="1"/>
      <protection locked="0"/>
    </xf>
    <xf numFmtId="164" fontId="18" fillId="0" borderId="33" xfId="0" applyNumberFormat="1" applyFont="1" applyBorder="1" applyAlignment="1" applyProtection="1">
      <alignment horizontal="center" vertical="center" wrapText="1"/>
      <protection locked="0"/>
    </xf>
    <xf numFmtId="164" fontId="18" fillId="0" borderId="1" xfId="0" applyNumberFormat="1" applyFont="1" applyBorder="1" applyAlignment="1" applyProtection="1">
      <alignment horizontal="center" vertical="center" wrapText="1"/>
      <protection locked="0"/>
    </xf>
    <xf numFmtId="0" fontId="141" fillId="0" borderId="33" xfId="0" applyFont="1" applyBorder="1" applyAlignment="1" applyProtection="1">
      <alignment vertical="center" wrapText="1"/>
      <protection locked="0"/>
    </xf>
    <xf numFmtId="164" fontId="18" fillId="2" borderId="32" xfId="0" applyNumberFormat="1" applyFont="1" applyFill="1" applyBorder="1" applyAlignment="1" applyProtection="1">
      <alignment horizontal="center" vertical="center" wrapText="1"/>
      <protection locked="0"/>
    </xf>
    <xf numFmtId="164" fontId="18" fillId="2" borderId="33" xfId="0" applyNumberFormat="1" applyFont="1" applyFill="1" applyBorder="1" applyAlignment="1" applyProtection="1">
      <alignment horizontal="center" vertical="center"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4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33" xfId="6" applyFont="1" applyBorder="1" applyAlignment="1" applyProtection="1">
      <alignment vertical="center" wrapText="1"/>
      <protection locked="0"/>
    </xf>
    <xf numFmtId="0" fontId="33" fillId="0" borderId="32" xfId="0" applyFont="1" applyBorder="1" applyAlignment="1" applyProtection="1">
      <alignment horizontal="center" wrapText="1"/>
      <protection locked="0"/>
    </xf>
    <xf numFmtId="0" fontId="5" fillId="0" borderId="11" xfId="1" applyFont="1" applyBorder="1" applyAlignment="1" applyProtection="1">
      <alignment horizontal="left" vertical="center" wrapText="1"/>
      <protection locked="0"/>
    </xf>
    <xf numFmtId="0" fontId="5" fillId="0" borderId="10" xfId="1" applyFont="1" applyBorder="1" applyAlignment="1" applyProtection="1">
      <alignment vertical="center" wrapText="1"/>
      <protection locked="0"/>
    </xf>
    <xf numFmtId="0" fontId="5" fillId="0" borderId="11" xfId="1" applyFont="1" applyBorder="1" applyAlignment="1" applyProtection="1">
      <alignment vertical="center" wrapText="1"/>
      <protection locked="0"/>
    </xf>
    <xf numFmtId="0" fontId="5" fillId="0" borderId="12" xfId="1" applyFont="1" applyBorder="1" applyAlignment="1" applyProtection="1">
      <alignment vertical="center" wrapText="1"/>
      <protection locked="0"/>
    </xf>
    <xf numFmtId="0" fontId="9" fillId="9" borderId="10" xfId="0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 vertical="center" wrapText="1"/>
    </xf>
    <xf numFmtId="1" fontId="9" fillId="0" borderId="11" xfId="0" applyNumberFormat="1" applyFont="1" applyBorder="1" applyAlignment="1" applyProtection="1">
      <alignment horizontal="center" vertical="center"/>
      <protection locked="0"/>
    </xf>
    <xf numFmtId="43" fontId="9" fillId="0" borderId="12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vertical="top" wrapText="1"/>
    </xf>
    <xf numFmtId="0" fontId="18" fillId="0" borderId="1" xfId="0" applyFont="1" applyBorder="1" applyAlignment="1">
      <alignment horizontal="left" vertical="top" wrapText="1"/>
    </xf>
    <xf numFmtId="165" fontId="18" fillId="0" borderId="1" xfId="0" applyNumberFormat="1" applyFont="1" applyBorder="1" applyAlignment="1">
      <alignment horizontal="left" wrapText="1"/>
    </xf>
    <xf numFmtId="165" fontId="18" fillId="0" borderId="1" xfId="0" applyNumberFormat="1" applyFont="1" applyBorder="1" applyAlignment="1">
      <alignment horizontal="left" vertical="top" wrapText="1"/>
    </xf>
    <xf numFmtId="165" fontId="18" fillId="0" borderId="1" xfId="0" applyNumberFormat="1" applyFont="1" applyBorder="1" applyAlignment="1">
      <alignment horizontal="center" wrapText="1"/>
    </xf>
    <xf numFmtId="164" fontId="47" fillId="7" borderId="1" xfId="0" applyNumberFormat="1" applyFont="1" applyFill="1" applyBorder="1" applyAlignment="1" applyProtection="1">
      <alignment vertical="center" wrapText="1"/>
      <protection locked="0"/>
    </xf>
    <xf numFmtId="164" fontId="47" fillId="7" borderId="33" xfId="0" applyNumberFormat="1" applyFont="1" applyFill="1" applyBorder="1" applyAlignment="1" applyProtection="1">
      <alignment vertical="center" wrapText="1"/>
      <protection locked="0"/>
    </xf>
    <xf numFmtId="164" fontId="143" fillId="7" borderId="32" xfId="0" applyNumberFormat="1" applyFont="1" applyFill="1" applyBorder="1" applyAlignment="1" applyProtection="1">
      <alignment vertical="center" wrapText="1"/>
      <protection locked="0"/>
    </xf>
    <xf numFmtId="164" fontId="18" fillId="37" borderId="1" xfId="0" applyNumberFormat="1" applyFont="1" applyFill="1" applyBorder="1" applyAlignment="1" applyProtection="1">
      <alignment vertical="center" wrapText="1"/>
      <protection locked="0"/>
    </xf>
    <xf numFmtId="164" fontId="18" fillId="37" borderId="33" xfId="0" applyNumberFormat="1" applyFont="1" applyFill="1" applyBorder="1" applyAlignment="1" applyProtection="1">
      <alignment vertical="center" wrapText="1"/>
      <protection locked="0"/>
    </xf>
    <xf numFmtId="164" fontId="16" fillId="37" borderId="32" xfId="0" applyNumberFormat="1" applyFont="1" applyFill="1" applyBorder="1" applyAlignment="1" applyProtection="1">
      <alignment vertical="center" wrapText="1"/>
      <protection locked="0"/>
    </xf>
    <xf numFmtId="164" fontId="143" fillId="7" borderId="1" xfId="0" applyNumberFormat="1" applyFont="1" applyFill="1" applyBorder="1" applyAlignment="1" applyProtection="1">
      <alignment vertical="center" wrapText="1"/>
      <protection locked="0"/>
    </xf>
    <xf numFmtId="164" fontId="18" fillId="7" borderId="33" xfId="0" applyNumberFormat="1" applyFont="1" applyFill="1" applyBorder="1" applyAlignment="1" applyProtection="1">
      <alignment vertical="center" wrapText="1"/>
      <protection locked="0"/>
    </xf>
    <xf numFmtId="164" fontId="16" fillId="7" borderId="32" xfId="0" applyNumberFormat="1" applyFont="1" applyFill="1" applyBorder="1" applyAlignment="1" applyProtection="1">
      <alignment vertical="center" wrapText="1"/>
      <protection locked="0"/>
    </xf>
    <xf numFmtId="164" fontId="18" fillId="7" borderId="1" xfId="6" applyFont="1" applyFill="1" applyBorder="1" applyAlignment="1" applyProtection="1">
      <alignment vertical="center" wrapText="1"/>
      <protection locked="0"/>
    </xf>
    <xf numFmtId="164" fontId="18" fillId="7" borderId="33" xfId="6" applyFont="1" applyFill="1" applyBorder="1" applyAlignment="1" applyProtection="1">
      <alignment vertical="center" wrapText="1"/>
      <protection locked="0"/>
    </xf>
    <xf numFmtId="164" fontId="16" fillId="7" borderId="48" xfId="0" applyNumberFormat="1" applyFont="1" applyFill="1" applyBorder="1" applyAlignment="1">
      <alignment vertical="center" wrapText="1"/>
    </xf>
    <xf numFmtId="164" fontId="143" fillId="38" borderId="12" xfId="0" applyNumberFormat="1" applyFont="1" applyFill="1" applyBorder="1" applyAlignment="1">
      <alignment vertical="center" wrapText="1"/>
    </xf>
    <xf numFmtId="164" fontId="18" fillId="7" borderId="1" xfId="0" applyNumberFormat="1" applyFont="1" applyFill="1" applyBorder="1" applyAlignment="1" applyProtection="1">
      <alignment vertical="center" wrapText="1"/>
      <protection locked="0"/>
    </xf>
    <xf numFmtId="164" fontId="143" fillId="7" borderId="48" xfId="0" applyNumberFormat="1" applyFont="1" applyFill="1" applyBorder="1" applyAlignment="1">
      <alignment vertical="center" wrapText="1"/>
    </xf>
    <xf numFmtId="164" fontId="143" fillId="7" borderId="1" xfId="0" applyNumberFormat="1" applyFont="1" applyFill="1" applyBorder="1" applyAlignment="1">
      <alignment vertical="center" wrapText="1"/>
    </xf>
    <xf numFmtId="164" fontId="143" fillId="37" borderId="1" xfId="0" applyNumberFormat="1" applyFont="1" applyFill="1" applyBorder="1" applyAlignment="1" applyProtection="1">
      <alignment vertical="center" wrapText="1"/>
      <protection locked="0"/>
    </xf>
    <xf numFmtId="164" fontId="143" fillId="37" borderId="33" xfId="0" applyNumberFormat="1" applyFont="1" applyFill="1" applyBorder="1" applyAlignment="1" applyProtection="1">
      <alignment vertical="center" wrapText="1"/>
      <protection locked="0"/>
    </xf>
    <xf numFmtId="164" fontId="143" fillId="37" borderId="48" xfId="0" applyNumberFormat="1" applyFont="1" applyFill="1" applyBorder="1" applyAlignment="1">
      <alignment vertical="center" wrapText="1"/>
    </xf>
    <xf numFmtId="0" fontId="144" fillId="2" borderId="1" xfId="0" applyFont="1" applyFill="1" applyBorder="1" applyAlignment="1" applyProtection="1">
      <alignment vertical="center" wrapText="1"/>
      <protection locked="0"/>
    </xf>
    <xf numFmtId="165" fontId="18" fillId="2" borderId="1" xfId="0" applyNumberFormat="1" applyFont="1" applyFill="1" applyBorder="1" applyAlignment="1">
      <alignment vertical="top" wrapText="1"/>
    </xf>
    <xf numFmtId="0" fontId="18" fillId="0" borderId="1" xfId="0" applyFont="1" applyBorder="1" applyAlignment="1">
      <alignment horizontal="left" wrapText="1"/>
    </xf>
    <xf numFmtId="0" fontId="10" fillId="6" borderId="1" xfId="0" applyFont="1" applyFill="1" applyBorder="1" applyAlignment="1">
      <alignment horizontal="left"/>
    </xf>
    <xf numFmtId="0" fontId="6" fillId="6" borderId="1" xfId="1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43" fontId="10" fillId="6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164" fontId="0" fillId="0" borderId="0" xfId="0" applyNumberFormat="1"/>
    <xf numFmtId="0" fontId="5" fillId="0" borderId="10" xfId="1" applyFont="1" applyBorder="1" applyAlignment="1" applyProtection="1">
      <alignment horizontal="left" vertical="center"/>
      <protection locked="0"/>
    </xf>
    <xf numFmtId="0" fontId="5" fillId="0" borderId="11" xfId="1" applyFont="1" applyBorder="1" applyAlignment="1" applyProtection="1">
      <alignment horizontal="left" vertical="center"/>
      <protection locked="0"/>
    </xf>
    <xf numFmtId="0" fontId="5" fillId="0" borderId="12" xfId="1" applyFont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7" fillId="0" borderId="2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43" fontId="119" fillId="29" borderId="21" xfId="0" applyNumberFormat="1" applyFont="1" applyFill="1" applyBorder="1"/>
    <xf numFmtId="0" fontId="37" fillId="29" borderId="23" xfId="0" applyFont="1" applyFill="1" applyBorder="1"/>
    <xf numFmtId="0" fontId="37" fillId="0" borderId="31" xfId="0" applyFont="1" applyBorder="1" applyAlignment="1" applyProtection="1">
      <alignment horizontal="center"/>
      <protection locked="0"/>
    </xf>
    <xf numFmtId="14" fontId="16" fillId="0" borderId="0" xfId="0" applyNumberFormat="1" applyFont="1" applyAlignment="1" applyProtection="1">
      <alignment horizontal="center"/>
      <protection locked="0"/>
    </xf>
    <xf numFmtId="43" fontId="37" fillId="0" borderId="1" xfId="0" applyNumberFormat="1" applyFont="1" applyBorder="1" applyAlignment="1" applyProtection="1">
      <alignment horizontal="center" vertical="center"/>
      <protection locked="0"/>
    </xf>
    <xf numFmtId="43" fontId="0" fillId="0" borderId="0" xfId="5" applyFont="1"/>
    <xf numFmtId="43" fontId="38" fillId="0" borderId="0" xfId="5" applyFont="1" applyAlignment="1" applyProtection="1">
      <alignment wrapText="1"/>
    </xf>
    <xf numFmtId="43" fontId="32" fillId="0" borderId="0" xfId="5" applyFont="1" applyProtection="1"/>
    <xf numFmtId="43" fontId="2" fillId="0" borderId="0" xfId="5" applyFont="1" applyProtection="1"/>
    <xf numFmtId="43" fontId="38" fillId="0" borderId="0" xfId="5" applyFont="1" applyProtection="1"/>
    <xf numFmtId="43" fontId="12" fillId="0" borderId="0" xfId="5" applyFont="1" applyProtection="1">
      <protection locked="0"/>
    </xf>
    <xf numFmtId="43" fontId="40" fillId="0" borderId="0" xfId="5" applyFont="1" applyProtection="1">
      <protection locked="0"/>
    </xf>
    <xf numFmtId="43" fontId="2" fillId="0" borderId="0" xfId="5" applyFont="1" applyProtection="1">
      <protection locked="0"/>
    </xf>
    <xf numFmtId="49" fontId="5" fillId="2" borderId="1" xfId="1" applyNumberFormat="1" applyFont="1" applyFill="1" applyBorder="1" applyAlignment="1" applyProtection="1">
      <alignment horizontal="left" vertical="center" wrapText="1"/>
      <protection locked="0"/>
    </xf>
    <xf numFmtId="0" fontId="6" fillId="3" borderId="10" xfId="1" applyFont="1" applyFill="1" applyBorder="1" applyAlignment="1">
      <alignment horizontal="left" vertical="center" wrapText="1"/>
    </xf>
    <xf numFmtId="0" fontId="6" fillId="3" borderId="11" xfId="1" applyFont="1" applyFill="1" applyBorder="1" applyAlignment="1">
      <alignment horizontal="left" vertical="center" wrapText="1"/>
    </xf>
    <xf numFmtId="0" fontId="6" fillId="3" borderId="12" xfId="1" applyFont="1" applyFill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 wrapText="1"/>
      <protection locked="0"/>
    </xf>
    <xf numFmtId="0" fontId="67" fillId="30" borderId="1" xfId="0" applyFont="1" applyFill="1" applyBorder="1" applyAlignment="1" applyProtection="1">
      <alignment horizontal="center" vertical="center" wrapText="1"/>
      <protection locked="0"/>
    </xf>
    <xf numFmtId="43" fontId="152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 applyProtection="1">
      <protection locked="0"/>
    </xf>
    <xf numFmtId="0" fontId="133" fillId="8" borderId="1" xfId="0" applyFont="1" applyFill="1" applyBorder="1" applyAlignment="1">
      <alignment horizontal="left"/>
    </xf>
    <xf numFmtId="0" fontId="37" fillId="0" borderId="9" xfId="0" applyFont="1" applyBorder="1" applyAlignment="1" applyProtection="1">
      <alignment vertical="center"/>
      <protection locked="0"/>
    </xf>
    <xf numFmtId="0" fontId="37" fillId="0" borderId="13" xfId="0" applyFont="1" applyBorder="1" applyAlignment="1" applyProtection="1">
      <alignment horizontal="center"/>
      <protection locked="0"/>
    </xf>
    <xf numFmtId="43" fontId="37" fillId="0" borderId="13" xfId="0" applyNumberFormat="1" applyFont="1" applyBorder="1" applyAlignment="1" applyProtection="1">
      <alignment horizontal="center"/>
      <protection locked="0"/>
    </xf>
    <xf numFmtId="0" fontId="133" fillId="0" borderId="13" xfId="0" applyFont="1" applyBorder="1" applyAlignment="1" applyProtection="1">
      <alignment horizontal="left"/>
      <protection locked="0"/>
    </xf>
    <xf numFmtId="0" fontId="0" fillId="0" borderId="30" xfId="0" applyBorder="1" applyProtection="1">
      <protection locked="0"/>
    </xf>
    <xf numFmtId="0" fontId="153" fillId="26" borderId="15" xfId="0" applyFont="1" applyFill="1" applyBorder="1" applyAlignment="1" applyProtection="1">
      <alignment horizontal="center" vertical="center"/>
      <protection locked="0"/>
    </xf>
    <xf numFmtId="0" fontId="43" fillId="2" borderId="0" xfId="1" applyFont="1" applyFill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0" fillId="0" borderId="10" xfId="0" applyBorder="1" applyProtection="1">
      <protection locked="0"/>
    </xf>
    <xf numFmtId="43" fontId="12" fillId="0" borderId="10" xfId="5" applyFont="1" applyBorder="1" applyProtection="1">
      <protection locked="0"/>
    </xf>
    <xf numFmtId="43" fontId="9" fillId="0" borderId="1" xfId="5" applyFont="1" applyBorder="1" applyAlignment="1" applyProtection="1">
      <alignment horizontal="center" vertical="center"/>
      <protection locked="0"/>
    </xf>
    <xf numFmtId="171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/>
    <xf numFmtId="0" fontId="2" fillId="0" borderId="0" xfId="1" applyProtection="1"/>
    <xf numFmtId="0" fontId="40" fillId="0" borderId="1" xfId="1" applyFont="1" applyFill="1" applyBorder="1" applyAlignment="1" applyProtection="1">
      <alignment horizontal="center" vertical="center" wrapText="1"/>
    </xf>
    <xf numFmtId="43" fontId="40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1" applyFont="1" applyProtection="1"/>
    <xf numFmtId="43" fontId="45" fillId="0" borderId="0" xfId="5" applyFont="1" applyProtection="1"/>
    <xf numFmtId="0" fontId="119" fillId="0" borderId="3" xfId="0" applyFont="1" applyBorder="1" applyAlignment="1">
      <alignment vertical="center"/>
    </xf>
    <xf numFmtId="0" fontId="37" fillId="0" borderId="2" xfId="0" applyFont="1" applyBorder="1" applyAlignment="1">
      <alignment horizontal="center" vertical="center"/>
    </xf>
    <xf numFmtId="0" fontId="5" fillId="0" borderId="11" xfId="1" applyFont="1" applyBorder="1" applyAlignment="1" applyProtection="1">
      <alignment vertical="center" wrapText="1"/>
      <protection locked="0"/>
    </xf>
    <xf numFmtId="0" fontId="5" fillId="0" borderId="12" xfId="1" applyFont="1" applyBorder="1" applyAlignment="1" applyProtection="1">
      <alignment vertical="center" wrapText="1"/>
      <protection locked="0"/>
    </xf>
    <xf numFmtId="0" fontId="5" fillId="0" borderId="10" xfId="1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20" fillId="2" borderId="13" xfId="0" applyFont="1" applyFill="1" applyBorder="1" applyAlignment="1">
      <alignment vertical="center"/>
    </xf>
    <xf numFmtId="0" fontId="120" fillId="2" borderId="3" xfId="0" applyFont="1" applyFill="1" applyBorder="1" applyAlignment="1">
      <alignment vertical="center"/>
    </xf>
    <xf numFmtId="0" fontId="120" fillId="2" borderId="13" xfId="0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27" fillId="0" borderId="1" xfId="0" applyFont="1" applyBorder="1" applyAlignment="1" applyProtection="1">
      <alignment horizontal="center"/>
      <protection locked="0"/>
    </xf>
    <xf numFmtId="43" fontId="9" fillId="0" borderId="1" xfId="5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1" fontId="5" fillId="0" borderId="1" xfId="1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/>
      <protection locked="0"/>
    </xf>
    <xf numFmtId="43" fontId="95" fillId="7" borderId="0" xfId="0" applyNumberFormat="1" applyFont="1" applyFill="1" applyAlignment="1">
      <alignment horizontal="center"/>
    </xf>
    <xf numFmtId="0" fontId="133" fillId="0" borderId="2" xfId="0" applyFont="1" applyBorder="1" applyAlignment="1" applyProtection="1">
      <alignment horizontal="left"/>
      <protection locked="0"/>
    </xf>
    <xf numFmtId="0" fontId="133" fillId="0" borderId="33" xfId="0" applyFont="1" applyBorder="1" applyAlignment="1" applyProtection="1">
      <alignment horizontal="left" wrapText="1"/>
      <protection locked="0"/>
    </xf>
    <xf numFmtId="0" fontId="133" fillId="0" borderId="1" xfId="0" applyFont="1" applyBorder="1" applyAlignment="1" applyProtection="1">
      <alignment horizontal="left" wrapText="1"/>
      <protection locked="0"/>
    </xf>
    <xf numFmtId="0" fontId="15" fillId="9" borderId="6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2" fillId="30" borderId="1" xfId="0" applyFont="1" applyFill="1" applyBorder="1" applyAlignment="1">
      <alignment horizontal="center"/>
    </xf>
    <xf numFmtId="0" fontId="15" fillId="30" borderId="1" xfId="0" applyFont="1" applyFill="1" applyBorder="1" applyAlignment="1">
      <alignment horizontal="center" vertical="center"/>
    </xf>
    <xf numFmtId="0" fontId="15" fillId="30" borderId="6" xfId="0" applyFont="1" applyFill="1" applyBorder="1" applyAlignment="1">
      <alignment horizontal="center"/>
    </xf>
    <xf numFmtId="0" fontId="15" fillId="30" borderId="5" xfId="0" applyFont="1" applyFill="1" applyBorder="1" applyAlignment="1">
      <alignment horizontal="center"/>
    </xf>
    <xf numFmtId="0" fontId="15" fillId="30" borderId="7" xfId="0" applyFont="1" applyFill="1" applyBorder="1" applyAlignment="1">
      <alignment horizontal="center"/>
    </xf>
    <xf numFmtId="0" fontId="12" fillId="30" borderId="14" xfId="0" applyFont="1" applyFill="1" applyBorder="1" applyAlignment="1">
      <alignment horizontal="center"/>
    </xf>
    <xf numFmtId="0" fontId="12" fillId="30" borderId="0" xfId="0" applyFont="1" applyFill="1" applyAlignment="1">
      <alignment horizontal="center"/>
    </xf>
    <xf numFmtId="0" fontId="12" fillId="30" borderId="15" xfId="0" applyFont="1" applyFill="1" applyBorder="1" applyAlignment="1">
      <alignment horizontal="center"/>
    </xf>
    <xf numFmtId="0" fontId="66" fillId="17" borderId="25" xfId="0" applyFont="1" applyFill="1" applyBorder="1" applyAlignment="1">
      <alignment horizontal="center" vertical="center"/>
    </xf>
    <xf numFmtId="0" fontId="66" fillId="17" borderId="26" xfId="0" applyFont="1" applyFill="1" applyBorder="1" applyAlignment="1">
      <alignment horizontal="center" vertical="center"/>
    </xf>
    <xf numFmtId="0" fontId="69" fillId="17" borderId="26" xfId="0" applyFont="1" applyFill="1" applyBorder="1" applyAlignment="1">
      <alignment horizontal="right" vertical="center"/>
    </xf>
    <xf numFmtId="0" fontId="69" fillId="17" borderId="27" xfId="0" applyFont="1" applyFill="1" applyBorder="1" applyAlignment="1">
      <alignment horizontal="right" vertical="center"/>
    </xf>
    <xf numFmtId="0" fontId="12" fillId="9" borderId="14" xfId="0" applyFont="1" applyFill="1" applyBorder="1" applyAlignment="1">
      <alignment horizontal="center"/>
    </xf>
    <xf numFmtId="0" fontId="12" fillId="9" borderId="0" xfId="0" applyFont="1" applyFill="1" applyAlignment="1">
      <alignment horizontal="center"/>
    </xf>
    <xf numFmtId="0" fontId="12" fillId="9" borderId="15" xfId="0" applyFont="1" applyFill="1" applyBorder="1" applyAlignment="1">
      <alignment horizontal="center"/>
    </xf>
    <xf numFmtId="0" fontId="12" fillId="9" borderId="6" xfId="0" applyFont="1" applyFill="1" applyBorder="1" applyAlignment="1">
      <alignment horizontal="center"/>
    </xf>
    <xf numFmtId="0" fontId="12" fillId="9" borderId="5" xfId="0" applyFont="1" applyFill="1" applyBorder="1" applyAlignment="1">
      <alignment horizontal="center"/>
    </xf>
    <xf numFmtId="0" fontId="12" fillId="9" borderId="7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/>
    </xf>
    <xf numFmtId="0" fontId="15" fillId="9" borderId="5" xfId="0" applyFont="1" applyFill="1" applyBorder="1" applyAlignment="1">
      <alignment horizontal="center"/>
    </xf>
    <xf numFmtId="0" fontId="15" fillId="9" borderId="7" xfId="0" applyFont="1" applyFill="1" applyBorder="1" applyAlignment="1">
      <alignment horizontal="center"/>
    </xf>
    <xf numFmtId="0" fontId="12" fillId="9" borderId="2" xfId="0" applyFont="1" applyFill="1" applyBorder="1" applyAlignment="1">
      <alignment horizontal="center"/>
    </xf>
    <xf numFmtId="0" fontId="22" fillId="0" borderId="10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66" fillId="27" borderId="12" xfId="0" applyFont="1" applyFill="1" applyBorder="1" applyAlignment="1">
      <alignment horizontal="center" vertical="center"/>
    </xf>
    <xf numFmtId="0" fontId="66" fillId="27" borderId="1" xfId="0" applyFont="1" applyFill="1" applyBorder="1" applyAlignment="1">
      <alignment horizontal="center" vertical="center"/>
    </xf>
    <xf numFmtId="0" fontId="69" fillId="3" borderId="16" xfId="0" applyFont="1" applyFill="1" applyBorder="1" applyAlignment="1">
      <alignment horizontal="center" vertical="center"/>
    </xf>
    <xf numFmtId="0" fontId="69" fillId="3" borderId="17" xfId="0" applyFont="1" applyFill="1" applyBorder="1" applyAlignment="1">
      <alignment horizontal="center" vertical="center"/>
    </xf>
    <xf numFmtId="0" fontId="69" fillId="17" borderId="17" xfId="0" applyFont="1" applyFill="1" applyBorder="1" applyAlignment="1">
      <alignment horizontal="center" vertical="center"/>
    </xf>
    <xf numFmtId="0" fontId="69" fillId="27" borderId="32" xfId="0" applyFont="1" applyFill="1" applyBorder="1" applyAlignment="1">
      <alignment horizontal="center" vertical="center"/>
    </xf>
    <xf numFmtId="0" fontId="69" fillId="27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2" fillId="8" borderId="1" xfId="0" applyFont="1" applyFill="1" applyBorder="1" applyAlignment="1">
      <alignment horizontal="center"/>
    </xf>
    <xf numFmtId="0" fontId="69" fillId="30" borderId="41" xfId="0" applyFont="1" applyFill="1" applyBorder="1" applyAlignment="1">
      <alignment horizontal="center" vertical="center"/>
    </xf>
    <xf numFmtId="0" fontId="69" fillId="30" borderId="6" xfId="0" applyFont="1" applyFill="1" applyBorder="1" applyAlignment="1">
      <alignment horizontal="center" vertical="center"/>
    </xf>
    <xf numFmtId="0" fontId="66" fillId="30" borderId="7" xfId="0" applyFont="1" applyFill="1" applyBorder="1" applyAlignment="1">
      <alignment horizontal="center" vertical="center"/>
    </xf>
    <xf numFmtId="0" fontId="66" fillId="30" borderId="2" xfId="0" applyFont="1" applyFill="1" applyBorder="1" applyAlignment="1">
      <alignment horizontal="center" vertical="center"/>
    </xf>
    <xf numFmtId="0" fontId="69" fillId="30" borderId="20" xfId="0" applyFont="1" applyFill="1" applyBorder="1" applyAlignment="1">
      <alignment horizontal="center" vertical="center"/>
    </xf>
    <xf numFmtId="0" fontId="69" fillId="30" borderId="21" xfId="0" applyFont="1" applyFill="1" applyBorder="1" applyAlignment="1">
      <alignment horizontal="center" vertical="center"/>
    </xf>
    <xf numFmtId="0" fontId="69" fillId="30" borderId="1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5" fillId="9" borderId="10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 wrapText="1"/>
    </xf>
    <xf numFmtId="0" fontId="77" fillId="19" borderId="5" xfId="0" applyFont="1" applyFill="1" applyBorder="1" applyAlignment="1">
      <alignment horizontal="center" vertical="center" wrapText="1"/>
    </xf>
    <xf numFmtId="0" fontId="77" fillId="19" borderId="7" xfId="0" applyFont="1" applyFill="1" applyBorder="1" applyAlignment="1">
      <alignment horizontal="center" vertical="center" wrapText="1"/>
    </xf>
    <xf numFmtId="0" fontId="77" fillId="19" borderId="8" xfId="0" applyFont="1" applyFill="1" applyBorder="1" applyAlignment="1">
      <alignment horizontal="center" vertical="center" wrapText="1"/>
    </xf>
    <xf numFmtId="0" fontId="77" fillId="19" borderId="4" xfId="0" applyFont="1" applyFill="1" applyBorder="1" applyAlignment="1">
      <alignment horizontal="center" vertical="center" wrapText="1"/>
    </xf>
    <xf numFmtId="0" fontId="77" fillId="19" borderId="9" xfId="0" applyFont="1" applyFill="1" applyBorder="1" applyAlignment="1">
      <alignment horizontal="center" vertical="center" wrapText="1"/>
    </xf>
    <xf numFmtId="0" fontId="77" fillId="29" borderId="1" xfId="0" applyFont="1" applyFill="1" applyBorder="1" applyAlignment="1">
      <alignment horizontal="center" vertical="center"/>
    </xf>
    <xf numFmtId="0" fontId="77" fillId="29" borderId="10" xfId="0" applyFont="1" applyFill="1" applyBorder="1" applyAlignment="1">
      <alignment horizontal="center" vertical="center"/>
    </xf>
    <xf numFmtId="0" fontId="77" fillId="29" borderId="11" xfId="0" applyFont="1" applyFill="1" applyBorder="1" applyAlignment="1">
      <alignment horizontal="center" vertical="center"/>
    </xf>
    <xf numFmtId="0" fontId="77" fillId="29" borderId="12" xfId="0" applyFont="1" applyFill="1" applyBorder="1" applyAlignment="1">
      <alignment horizontal="center" vertical="center"/>
    </xf>
    <xf numFmtId="0" fontId="97" fillId="11" borderId="1" xfId="1" applyFont="1" applyFill="1" applyBorder="1" applyAlignment="1">
      <alignment horizontal="right" vertical="center"/>
    </xf>
    <xf numFmtId="0" fontId="77" fillId="29" borderId="12" xfId="0" applyFont="1" applyFill="1" applyBorder="1" applyAlignment="1">
      <alignment horizontal="center"/>
    </xf>
    <xf numFmtId="0" fontId="77" fillId="29" borderId="1" xfId="0" applyFont="1" applyFill="1" applyBorder="1" applyAlignment="1">
      <alignment horizontal="center"/>
    </xf>
    <xf numFmtId="0" fontId="77" fillId="29" borderId="11" xfId="0" applyFont="1" applyFill="1" applyBorder="1" applyAlignment="1">
      <alignment horizontal="center"/>
    </xf>
    <xf numFmtId="0" fontId="77" fillId="29" borderId="10" xfId="0" applyFont="1" applyFill="1" applyBorder="1" applyAlignment="1">
      <alignment horizontal="center"/>
    </xf>
    <xf numFmtId="0" fontId="70" fillId="19" borderId="57" xfId="0" applyFont="1" applyFill="1" applyBorder="1" applyAlignment="1">
      <alignment horizontal="center" vertical="center"/>
    </xf>
    <xf numFmtId="0" fontId="70" fillId="19" borderId="53" xfId="0" applyFont="1" applyFill="1" applyBorder="1" applyAlignment="1">
      <alignment horizontal="center" vertical="center"/>
    </xf>
    <xf numFmtId="0" fontId="66" fillId="3" borderId="31" xfId="0" applyFont="1" applyFill="1" applyBorder="1" applyAlignment="1">
      <alignment horizontal="center" vertical="center"/>
    </xf>
    <xf numFmtId="0" fontId="66" fillId="3" borderId="17" xfId="0" applyFont="1" applyFill="1" applyBorder="1" applyAlignment="1">
      <alignment horizontal="center" vertical="center"/>
    </xf>
    <xf numFmtId="0" fontId="69" fillId="27" borderId="20" xfId="0" applyFont="1" applyFill="1" applyBorder="1" applyAlignment="1">
      <alignment horizontal="center" vertical="center"/>
    </xf>
    <xf numFmtId="0" fontId="69" fillId="27" borderId="55" xfId="0" applyFont="1" applyFill="1" applyBorder="1" applyAlignment="1">
      <alignment horizontal="center" vertical="center"/>
    </xf>
    <xf numFmtId="0" fontId="66" fillId="27" borderId="51" xfId="0" applyFont="1" applyFill="1" applyBorder="1" applyAlignment="1">
      <alignment horizontal="center" vertical="center"/>
    </xf>
    <xf numFmtId="0" fontId="66" fillId="27" borderId="21" xfId="0" applyFont="1" applyFill="1" applyBorder="1" applyAlignment="1">
      <alignment horizontal="center" vertical="center"/>
    </xf>
    <xf numFmtId="0" fontId="69" fillId="3" borderId="3" xfId="0" applyFont="1" applyFill="1" applyBorder="1" applyAlignment="1">
      <alignment horizontal="center" vertical="center"/>
    </xf>
    <xf numFmtId="0" fontId="69" fillId="3" borderId="8" xfId="0" applyFont="1" applyFill="1" applyBorder="1" applyAlignment="1">
      <alignment horizontal="center" vertical="center"/>
    </xf>
    <xf numFmtId="0" fontId="70" fillId="19" borderId="56" xfId="0" applyFont="1" applyFill="1" applyBorder="1" applyAlignment="1">
      <alignment horizontal="center" vertical="center"/>
    </xf>
    <xf numFmtId="0" fontId="70" fillId="19" borderId="52" xfId="0" applyFont="1" applyFill="1" applyBorder="1" applyAlignment="1">
      <alignment horizontal="center" vertical="center"/>
    </xf>
    <xf numFmtId="0" fontId="66" fillId="3" borderId="9" xfId="0" applyFont="1" applyFill="1" applyBorder="1" applyAlignment="1">
      <alignment horizontal="center" vertical="center"/>
    </xf>
    <xf numFmtId="0" fontId="66" fillId="3" borderId="3" xfId="0" applyFont="1" applyFill="1" applyBorder="1" applyAlignment="1">
      <alignment horizontal="center" vertical="center"/>
    </xf>
    <xf numFmtId="0" fontId="69" fillId="17" borderId="17" xfId="0" applyFont="1" applyFill="1" applyBorder="1" applyAlignment="1">
      <alignment horizontal="center" vertical="center" wrapText="1"/>
    </xf>
    <xf numFmtId="0" fontId="69" fillId="17" borderId="1" xfId="0" applyFont="1" applyFill="1" applyBorder="1" applyAlignment="1">
      <alignment horizontal="center" vertical="center" wrapText="1"/>
    </xf>
    <xf numFmtId="0" fontId="69" fillId="17" borderId="2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98" fillId="27" borderId="0" xfId="1" applyFont="1" applyFill="1" applyAlignment="1">
      <alignment horizontal="center" vertical="center" wrapText="1"/>
    </xf>
    <xf numFmtId="0" fontId="15" fillId="9" borderId="1" xfId="0" applyFont="1" applyFill="1" applyBorder="1" applyAlignment="1">
      <alignment horizontal="center"/>
    </xf>
    <xf numFmtId="0" fontId="12" fillId="8" borderId="10" xfId="0" applyFont="1" applyFill="1" applyBorder="1" applyAlignment="1">
      <alignment horizontal="center"/>
    </xf>
    <xf numFmtId="0" fontId="12" fillId="8" borderId="11" xfId="0" applyFont="1" applyFill="1" applyBorder="1" applyAlignment="1">
      <alignment horizontal="center"/>
    </xf>
    <xf numFmtId="0" fontId="12" fillId="8" borderId="12" xfId="0" applyFont="1" applyFill="1" applyBorder="1" applyAlignment="1">
      <alignment horizontal="center"/>
    </xf>
    <xf numFmtId="0" fontId="66" fillId="0" borderId="1" xfId="0" applyFont="1" applyBorder="1" applyAlignment="1">
      <alignment horizontal="center" vertical="center"/>
    </xf>
    <xf numFmtId="0" fontId="66" fillId="0" borderId="2" xfId="0" applyFont="1" applyBorder="1" applyAlignment="1">
      <alignment horizontal="center" vertical="center"/>
    </xf>
    <xf numFmtId="0" fontId="69" fillId="19" borderId="25" xfId="0" applyFont="1" applyFill="1" applyBorder="1" applyAlignment="1">
      <alignment horizontal="center"/>
    </xf>
    <xf numFmtId="0" fontId="69" fillId="19" borderId="26" xfId="0" applyFont="1" applyFill="1" applyBorder="1" applyAlignment="1">
      <alignment horizontal="center"/>
    </xf>
    <xf numFmtId="0" fontId="69" fillId="19" borderId="27" xfId="0" applyFont="1" applyFill="1" applyBorder="1" applyAlignment="1">
      <alignment horizontal="center"/>
    </xf>
    <xf numFmtId="0" fontId="66" fillId="3" borderId="12" xfId="0" applyFont="1" applyFill="1" applyBorder="1" applyAlignment="1">
      <alignment horizontal="center" vertical="center"/>
    </xf>
    <xf numFmtId="0" fontId="66" fillId="3" borderId="1" xfId="0" applyFont="1" applyFill="1" applyBorder="1" applyAlignment="1">
      <alignment horizontal="center" vertical="center"/>
    </xf>
    <xf numFmtId="0" fontId="69" fillId="3" borderId="29" xfId="0" applyFont="1" applyFill="1" applyBorder="1" applyAlignment="1">
      <alignment horizontal="center" vertical="center"/>
    </xf>
    <xf numFmtId="0" fontId="69" fillId="30" borderId="2" xfId="0" applyFont="1" applyFill="1" applyBorder="1" applyAlignment="1">
      <alignment horizontal="center" vertical="center"/>
    </xf>
    <xf numFmtId="0" fontId="70" fillId="19" borderId="36" xfId="0" applyFont="1" applyFill="1" applyBorder="1" applyAlignment="1">
      <alignment horizontal="center" vertical="center"/>
    </xf>
    <xf numFmtId="0" fontId="70" fillId="19" borderId="38" xfId="0" applyFont="1" applyFill="1" applyBorder="1" applyAlignment="1">
      <alignment horizontal="center" vertical="center"/>
    </xf>
    <xf numFmtId="0" fontId="69" fillId="27" borderId="2" xfId="0" applyFont="1" applyFill="1" applyBorder="1" applyAlignment="1">
      <alignment horizontal="center" vertical="center"/>
    </xf>
    <xf numFmtId="0" fontId="69" fillId="27" borderId="6" xfId="0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center" wrapText="1"/>
    </xf>
    <xf numFmtId="0" fontId="15" fillId="9" borderId="11" xfId="0" applyFont="1" applyFill="1" applyBorder="1" applyAlignment="1">
      <alignment horizontal="center" wrapText="1"/>
    </xf>
    <xf numFmtId="0" fontId="15" fillId="9" borderId="12" xfId="0" applyFont="1" applyFill="1" applyBorder="1" applyAlignment="1">
      <alignment horizontal="center" wrapText="1"/>
    </xf>
    <xf numFmtId="0" fontId="76" fillId="9" borderId="1" xfId="0" applyFont="1" applyFill="1" applyBorder="1" applyAlignment="1">
      <alignment horizontal="center"/>
    </xf>
    <xf numFmtId="0" fontId="76" fillId="9" borderId="10" xfId="0" applyFont="1" applyFill="1" applyBorder="1" applyAlignment="1">
      <alignment horizontal="left" vertical="center"/>
    </xf>
    <xf numFmtId="0" fontId="76" fillId="9" borderId="11" xfId="0" applyFont="1" applyFill="1" applyBorder="1" applyAlignment="1">
      <alignment horizontal="left" vertical="center"/>
    </xf>
    <xf numFmtId="0" fontId="76" fillId="9" borderId="12" xfId="0" applyFont="1" applyFill="1" applyBorder="1" applyAlignment="1">
      <alignment horizontal="left" vertical="center"/>
    </xf>
    <xf numFmtId="0" fontId="76" fillId="2" borderId="10" xfId="0" applyFont="1" applyFill="1" applyBorder="1" applyAlignment="1">
      <alignment horizontal="left" vertical="center"/>
    </xf>
    <xf numFmtId="0" fontId="76" fillId="2" borderId="11" xfId="0" applyFont="1" applyFill="1" applyBorder="1" applyAlignment="1">
      <alignment horizontal="left" vertical="center"/>
    </xf>
    <xf numFmtId="0" fontId="76" fillId="2" borderId="12" xfId="0" applyFont="1" applyFill="1" applyBorder="1" applyAlignment="1">
      <alignment horizontal="left" vertical="center"/>
    </xf>
    <xf numFmtId="0" fontId="78" fillId="3" borderId="10" xfId="0" applyFont="1" applyFill="1" applyBorder="1" applyAlignment="1">
      <alignment horizontal="left" vertical="center"/>
    </xf>
    <xf numFmtId="0" fontId="78" fillId="3" borderId="11" xfId="0" applyFont="1" applyFill="1" applyBorder="1" applyAlignment="1">
      <alignment horizontal="left" vertical="center"/>
    </xf>
    <xf numFmtId="0" fontId="78" fillId="3" borderId="12" xfId="0" applyFont="1" applyFill="1" applyBorder="1" applyAlignment="1">
      <alignment horizontal="left" vertical="center"/>
    </xf>
    <xf numFmtId="0" fontId="78" fillId="18" borderId="10" xfId="0" applyFont="1" applyFill="1" applyBorder="1" applyAlignment="1">
      <alignment horizontal="left" vertical="center"/>
    </xf>
    <xf numFmtId="0" fontId="78" fillId="18" borderId="11" xfId="0" applyFont="1" applyFill="1" applyBorder="1" applyAlignment="1">
      <alignment horizontal="left" vertical="center"/>
    </xf>
    <xf numFmtId="0" fontId="78" fillId="18" borderId="12" xfId="0" applyFont="1" applyFill="1" applyBorder="1" applyAlignment="1">
      <alignment horizontal="left" vertical="center"/>
    </xf>
    <xf numFmtId="0" fontId="76" fillId="7" borderId="34" xfId="0" applyFont="1" applyFill="1" applyBorder="1" applyAlignment="1">
      <alignment horizontal="right"/>
    </xf>
    <xf numFmtId="0" fontId="76" fillId="7" borderId="5" xfId="0" applyFont="1" applyFill="1" applyBorder="1" applyAlignment="1">
      <alignment horizontal="right"/>
    </xf>
    <xf numFmtId="0" fontId="76" fillId="7" borderId="7" xfId="0" applyFont="1" applyFill="1" applyBorder="1" applyAlignment="1">
      <alignment horizontal="right"/>
    </xf>
    <xf numFmtId="0" fontId="76" fillId="9" borderId="6" xfId="0" applyFont="1" applyFill="1" applyBorder="1" applyAlignment="1">
      <alignment horizontal="left" vertical="center"/>
    </xf>
    <xf numFmtId="0" fontId="76" fillId="9" borderId="5" xfId="0" applyFont="1" applyFill="1" applyBorder="1" applyAlignment="1">
      <alignment horizontal="left" vertical="center"/>
    </xf>
    <xf numFmtId="0" fontId="76" fillId="9" borderId="7" xfId="0" applyFont="1" applyFill="1" applyBorder="1" applyAlignment="1">
      <alignment horizontal="left" vertical="center"/>
    </xf>
    <xf numFmtId="0" fontId="76" fillId="21" borderId="29" xfId="0" applyFont="1" applyFill="1" applyBorder="1" applyAlignment="1">
      <alignment horizontal="left" vertical="center"/>
    </xf>
    <xf numFmtId="0" fontId="76" fillId="21" borderId="30" xfId="0" applyFont="1" applyFill="1" applyBorder="1" applyAlignment="1">
      <alignment horizontal="left" vertical="center"/>
    </xf>
    <xf numFmtId="0" fontId="76" fillId="21" borderId="31" xfId="0" applyFont="1" applyFill="1" applyBorder="1" applyAlignment="1">
      <alignment horizontal="left" vertical="center"/>
    </xf>
    <xf numFmtId="0" fontId="16" fillId="29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40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left" vertical="top"/>
    </xf>
    <xf numFmtId="0" fontId="16" fillId="0" borderId="2" xfId="0" applyFont="1" applyBorder="1" applyAlignment="1">
      <alignment horizontal="left" vertical="top" wrapText="1"/>
    </xf>
    <xf numFmtId="0" fontId="140" fillId="0" borderId="35" xfId="0" applyFont="1" applyBorder="1" applyAlignment="1">
      <alignment horizontal="center" vertical="center" wrapText="1"/>
    </xf>
    <xf numFmtId="0" fontId="140" fillId="0" borderId="37" xfId="0" applyFont="1" applyBorder="1" applyAlignment="1">
      <alignment horizontal="center" vertical="center" wrapText="1"/>
    </xf>
    <xf numFmtId="0" fontId="140" fillId="0" borderId="64" xfId="0" applyFont="1" applyBorder="1" applyAlignment="1">
      <alignment horizontal="center" vertical="center" wrapText="1"/>
    </xf>
    <xf numFmtId="0" fontId="140" fillId="7" borderId="29" xfId="0" applyFont="1" applyFill="1" applyBorder="1" applyAlignment="1">
      <alignment horizontal="center" vertical="center" wrapText="1"/>
    </xf>
    <xf numFmtId="0" fontId="140" fillId="7" borderId="30" xfId="0" applyFont="1" applyFill="1" applyBorder="1" applyAlignment="1">
      <alignment horizontal="center" vertical="center" wrapText="1"/>
    </xf>
    <xf numFmtId="0" fontId="140" fillId="7" borderId="65" xfId="0" applyFont="1" applyFill="1" applyBorder="1" applyAlignment="1">
      <alignment horizontal="center" vertical="center" wrapText="1"/>
    </xf>
    <xf numFmtId="0" fontId="140" fillId="7" borderId="63" xfId="0" applyFont="1" applyFill="1" applyBorder="1" applyAlignment="1">
      <alignment horizontal="center" vertical="center" wrapText="1"/>
    </xf>
    <xf numFmtId="0" fontId="140" fillId="36" borderId="67" xfId="0" applyFont="1" applyFill="1" applyBorder="1" applyAlignment="1">
      <alignment horizontal="center" vertical="center" wrapText="1"/>
    </xf>
    <xf numFmtId="0" fontId="140" fillId="36" borderId="65" xfId="0" applyFont="1" applyFill="1" applyBorder="1" applyAlignment="1">
      <alignment horizontal="center" vertical="center" wrapText="1"/>
    </xf>
    <xf numFmtId="0" fontId="140" fillId="36" borderId="66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40" fillId="0" borderId="10" xfId="0" applyFont="1" applyBorder="1" applyAlignment="1">
      <alignment horizontal="center" vertical="center" wrapText="1"/>
    </xf>
    <xf numFmtId="0" fontId="140" fillId="0" borderId="11" xfId="0" applyFont="1" applyBorder="1" applyAlignment="1">
      <alignment horizontal="center" vertical="center" wrapText="1"/>
    </xf>
    <xf numFmtId="0" fontId="140" fillId="2" borderId="16" xfId="0" applyFont="1" applyFill="1" applyBorder="1" applyAlignment="1">
      <alignment horizontal="center" vertical="center" wrapText="1"/>
    </xf>
    <xf numFmtId="0" fontId="140" fillId="2" borderId="19" xfId="0" applyFont="1" applyFill="1" applyBorder="1" applyAlignment="1">
      <alignment horizontal="center" vertical="center" wrapText="1"/>
    </xf>
    <xf numFmtId="0" fontId="18" fillId="0" borderId="68" xfId="0" applyFont="1" applyBorder="1" applyAlignment="1">
      <alignment horizontal="center" vertical="center" wrapText="1"/>
    </xf>
    <xf numFmtId="0" fontId="18" fillId="0" borderId="69" xfId="0" applyFont="1" applyBorder="1" applyAlignment="1">
      <alignment horizontal="center" vertical="center" wrapText="1"/>
    </xf>
    <xf numFmtId="170" fontId="140" fillId="2" borderId="48" xfId="6" applyNumberFormat="1" applyFont="1" applyFill="1" applyBorder="1" applyAlignment="1">
      <alignment vertical="center" wrapText="1"/>
    </xf>
    <xf numFmtId="170" fontId="140" fillId="2" borderId="70" xfId="6" applyNumberFormat="1" applyFont="1" applyFill="1" applyBorder="1" applyAlignment="1">
      <alignment vertical="center" wrapText="1"/>
    </xf>
    <xf numFmtId="170" fontId="140" fillId="26" borderId="48" xfId="6" applyNumberFormat="1" applyFont="1" applyFill="1" applyBorder="1" applyAlignment="1">
      <alignment horizontal="center" vertical="center" wrapText="1"/>
    </xf>
    <xf numFmtId="170" fontId="140" fillId="26" borderId="70" xfId="6" applyNumberFormat="1" applyFont="1" applyFill="1" applyBorder="1" applyAlignment="1">
      <alignment horizontal="center" vertical="center" wrapText="1"/>
    </xf>
    <xf numFmtId="170" fontId="142" fillId="2" borderId="48" xfId="6" applyNumberFormat="1" applyFont="1" applyFill="1" applyBorder="1" applyAlignment="1">
      <alignment horizontal="center" vertical="center" wrapText="1"/>
    </xf>
    <xf numFmtId="170" fontId="142" fillId="2" borderId="70" xfId="6" applyNumberFormat="1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164" fontId="18" fillId="0" borderId="19" xfId="6" applyFont="1" applyBorder="1" applyAlignment="1">
      <alignment horizontal="center" vertical="center" wrapText="1"/>
    </xf>
    <xf numFmtId="164" fontId="18" fillId="0" borderId="33" xfId="6" applyFont="1" applyBorder="1" applyAlignment="1">
      <alignment horizontal="center" vertical="center" wrapText="1"/>
    </xf>
    <xf numFmtId="0" fontId="16" fillId="2" borderId="72" xfId="0" applyFont="1" applyFill="1" applyBorder="1" applyAlignment="1">
      <alignment horizontal="center" vertical="center" wrapText="1"/>
    </xf>
    <xf numFmtId="0" fontId="16" fillId="2" borderId="69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40" fillId="0" borderId="29" xfId="0" applyFont="1" applyBorder="1" applyAlignment="1">
      <alignment horizontal="center" vertical="center" wrapText="1"/>
    </xf>
    <xf numFmtId="0" fontId="140" fillId="0" borderId="63" xfId="0" applyFont="1" applyBorder="1" applyAlignment="1">
      <alignment horizontal="center" vertical="center" wrapText="1"/>
    </xf>
    <xf numFmtId="0" fontId="140" fillId="9" borderId="4" xfId="0" applyFont="1" applyFill="1" applyBorder="1" applyAlignment="1">
      <alignment horizontal="center" vertical="center" wrapText="1"/>
    </xf>
    <xf numFmtId="0" fontId="140" fillId="0" borderId="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40" fillId="0" borderId="16" xfId="0" applyFont="1" applyBorder="1" applyAlignment="1">
      <alignment horizontal="center" vertical="center" wrapText="1"/>
    </xf>
    <xf numFmtId="0" fontId="140" fillId="0" borderId="19" xfId="0" applyFont="1" applyBorder="1" applyAlignment="1">
      <alignment horizontal="center" vertical="center" wrapText="1"/>
    </xf>
    <xf numFmtId="164" fontId="16" fillId="13" borderId="20" xfId="6" applyFont="1" applyFill="1" applyBorder="1" applyAlignment="1">
      <alignment vertical="center" wrapText="1"/>
    </xf>
    <xf numFmtId="164" fontId="16" fillId="13" borderId="23" xfId="6" applyFont="1" applyFill="1" applyBorder="1" applyAlignment="1">
      <alignment vertical="center" wrapText="1"/>
    </xf>
    <xf numFmtId="0" fontId="16" fillId="29" borderId="14" xfId="0" applyFont="1" applyFill="1" applyBorder="1" applyAlignment="1">
      <alignment horizontal="center" vertical="center" wrapText="1"/>
    </xf>
    <xf numFmtId="0" fontId="119" fillId="17" borderId="10" xfId="0" applyFont="1" applyFill="1" applyBorder="1" applyAlignment="1">
      <alignment horizontal="center"/>
    </xf>
    <xf numFmtId="0" fontId="119" fillId="17" borderId="11" xfId="0" applyFont="1" applyFill="1" applyBorder="1" applyAlignment="1">
      <alignment horizontal="center"/>
    </xf>
    <xf numFmtId="0" fontId="119" fillId="17" borderId="12" xfId="0" applyFont="1" applyFill="1" applyBorder="1" applyAlignment="1">
      <alignment horizontal="center"/>
    </xf>
    <xf numFmtId="0" fontId="21" fillId="0" borderId="0" xfId="0" applyFont="1" applyAlignment="1" applyProtection="1">
      <alignment horizontal="center"/>
      <protection locked="0"/>
    </xf>
    <xf numFmtId="0" fontId="119" fillId="29" borderId="49" xfId="0" applyFont="1" applyFill="1" applyBorder="1" applyAlignment="1">
      <alignment horizontal="center"/>
    </xf>
    <xf numFmtId="0" fontId="119" fillId="29" borderId="50" xfId="0" applyFont="1" applyFill="1" applyBorder="1" applyAlignment="1">
      <alignment horizontal="center"/>
    </xf>
    <xf numFmtId="0" fontId="119" fillId="29" borderId="51" xfId="0" applyFont="1" applyFill="1" applyBorder="1" applyAlignment="1">
      <alignment horizontal="center"/>
    </xf>
    <xf numFmtId="0" fontId="119" fillId="5" borderId="8" xfId="0" applyFont="1" applyFill="1" applyBorder="1" applyAlignment="1">
      <alignment horizontal="center"/>
    </xf>
    <xf numFmtId="0" fontId="119" fillId="5" borderId="4" xfId="0" applyFont="1" applyFill="1" applyBorder="1" applyAlignment="1">
      <alignment horizontal="center"/>
    </xf>
    <xf numFmtId="0" fontId="119" fillId="5" borderId="9" xfId="0" applyFont="1" applyFill="1" applyBorder="1" applyAlignment="1">
      <alignment horizontal="center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119" fillId="0" borderId="2" xfId="0" applyFont="1" applyBorder="1" applyAlignment="1" applyProtection="1">
      <alignment horizontal="center" vertical="center"/>
      <protection locked="0"/>
    </xf>
    <xf numFmtId="0" fontId="119" fillId="0" borderId="13" xfId="0" applyFont="1" applyBorder="1" applyAlignment="1" applyProtection="1">
      <alignment horizontal="center" vertical="center"/>
      <protection locked="0"/>
    </xf>
    <xf numFmtId="0" fontId="119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19" fillId="9" borderId="10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37" fillId="0" borderId="2" xfId="0" applyFont="1" applyBorder="1" applyAlignment="1" applyProtection="1">
      <alignment horizontal="center" vertical="center"/>
      <protection locked="0"/>
    </xf>
    <xf numFmtId="0" fontId="37" fillId="0" borderId="3" xfId="0" applyFont="1" applyBorder="1" applyAlignment="1" applyProtection="1">
      <alignment horizontal="center" vertical="center"/>
      <protection locked="0"/>
    </xf>
    <xf numFmtId="0" fontId="119" fillId="0" borderId="2" xfId="0" applyFont="1" applyBorder="1" applyAlignment="1">
      <alignment horizontal="center" vertical="center"/>
    </xf>
    <xf numFmtId="0" fontId="119" fillId="0" borderId="13" xfId="0" applyFont="1" applyBorder="1" applyAlignment="1">
      <alignment horizontal="center" vertical="center"/>
    </xf>
    <xf numFmtId="0" fontId="119" fillId="0" borderId="3" xfId="0" applyFont="1" applyBorder="1" applyAlignment="1">
      <alignment horizontal="center" vertical="center"/>
    </xf>
    <xf numFmtId="0" fontId="119" fillId="0" borderId="68" xfId="0" applyFont="1" applyBorder="1" applyAlignment="1">
      <alignment horizontal="center" vertical="center"/>
    </xf>
    <xf numFmtId="0" fontId="119" fillId="0" borderId="43" xfId="0" applyFont="1" applyBorder="1" applyAlignment="1">
      <alignment horizontal="center" vertical="center"/>
    </xf>
    <xf numFmtId="0" fontId="119" fillId="0" borderId="73" xfId="0" applyFont="1" applyBorder="1" applyAlignment="1">
      <alignment horizontal="center" vertical="center"/>
    </xf>
    <xf numFmtId="0" fontId="37" fillId="0" borderId="5" xfId="0" applyFont="1" applyBorder="1" applyAlignment="1" applyProtection="1">
      <alignment horizontal="center" vertical="center"/>
      <protection locked="0"/>
    </xf>
    <xf numFmtId="0" fontId="37" fillId="0" borderId="15" xfId="0" applyFont="1" applyBorder="1" applyAlignment="1" applyProtection="1">
      <alignment horizontal="center" vertical="center"/>
      <protection locked="0"/>
    </xf>
    <xf numFmtId="0" fontId="119" fillId="29" borderId="10" xfId="0" applyFont="1" applyFill="1" applyBorder="1" applyAlignment="1">
      <alignment horizontal="center"/>
    </xf>
    <xf numFmtId="0" fontId="119" fillId="29" borderId="11" xfId="0" applyFont="1" applyFill="1" applyBorder="1" applyAlignment="1">
      <alignment horizontal="center"/>
    </xf>
    <xf numFmtId="0" fontId="119" fillId="29" borderId="12" xfId="0" applyFont="1" applyFill="1" applyBorder="1" applyAlignment="1">
      <alignment horizontal="center"/>
    </xf>
    <xf numFmtId="0" fontId="37" fillId="0" borderId="1" xfId="0" applyFont="1" applyBorder="1" applyAlignment="1" applyProtection="1">
      <alignment horizontal="center" vertical="center"/>
      <protection locked="0"/>
    </xf>
    <xf numFmtId="0" fontId="119" fillId="26" borderId="1" xfId="0" applyFont="1" applyFill="1" applyBorder="1" applyAlignment="1">
      <alignment horizontal="center" vertical="center"/>
    </xf>
    <xf numFmtId="0" fontId="26" fillId="8" borderId="10" xfId="0" applyFont="1" applyFill="1" applyBorder="1" applyAlignment="1">
      <alignment horizontal="center" vertical="center" wrapText="1"/>
    </xf>
    <xf numFmtId="0" fontId="26" fillId="8" borderId="11" xfId="0" applyFont="1" applyFill="1" applyBorder="1" applyAlignment="1">
      <alignment horizontal="center" vertical="center" wrapText="1"/>
    </xf>
    <xf numFmtId="0" fontId="26" fillId="8" borderId="12" xfId="0" applyFont="1" applyFill="1" applyBorder="1" applyAlignment="1">
      <alignment horizontal="center" vertical="center" wrapText="1"/>
    </xf>
    <xf numFmtId="0" fontId="26" fillId="24" borderId="7" xfId="0" applyFont="1" applyFill="1" applyBorder="1" applyAlignment="1">
      <alignment horizontal="center" vertical="center" wrapText="1"/>
    </xf>
    <xf numFmtId="0" fontId="26" fillId="24" borderId="15" xfId="0" applyFont="1" applyFill="1" applyBorder="1" applyAlignment="1">
      <alignment horizontal="center" vertical="center" wrapText="1"/>
    </xf>
    <xf numFmtId="0" fontId="26" fillId="24" borderId="9" xfId="0" applyFont="1" applyFill="1" applyBorder="1" applyAlignment="1">
      <alignment horizontal="center" vertical="center" wrapText="1"/>
    </xf>
    <xf numFmtId="0" fontId="27" fillId="9" borderId="2" xfId="0" applyFont="1" applyFill="1" applyBorder="1" applyAlignment="1" applyProtection="1">
      <alignment horizontal="center" vertical="center" textRotation="90" wrapText="1"/>
      <protection locked="0"/>
    </xf>
    <xf numFmtId="0" fontId="27" fillId="9" borderId="13" xfId="0" applyFont="1" applyFill="1" applyBorder="1" applyAlignment="1" applyProtection="1">
      <alignment horizontal="center" vertical="center" textRotation="90" wrapText="1"/>
      <protection locked="0"/>
    </xf>
    <xf numFmtId="0" fontId="27" fillId="9" borderId="3" xfId="0" applyFont="1" applyFill="1" applyBorder="1" applyAlignment="1" applyProtection="1">
      <alignment horizontal="center" vertical="center" textRotation="90" wrapText="1"/>
      <protection locked="0"/>
    </xf>
    <xf numFmtId="0" fontId="120" fillId="26" borderId="18" xfId="0" applyFont="1" applyFill="1" applyBorder="1" applyAlignment="1">
      <alignment horizontal="center" vertical="center"/>
    </xf>
    <xf numFmtId="0" fontId="120" fillId="26" borderId="13" xfId="0" applyFont="1" applyFill="1" applyBorder="1" applyAlignment="1">
      <alignment horizontal="center" vertical="center"/>
    </xf>
    <xf numFmtId="0" fontId="120" fillId="9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0" fillId="0" borderId="0" xfId="0" applyFont="1" applyAlignment="1">
      <alignment horizontal="center"/>
    </xf>
    <xf numFmtId="0" fontId="26" fillId="13" borderId="2" xfId="0" applyFont="1" applyFill="1" applyBorder="1" applyAlignment="1">
      <alignment horizontal="center" vertical="center" wrapText="1"/>
    </xf>
    <xf numFmtId="0" fontId="26" fillId="13" borderId="13" xfId="0" applyFont="1" applyFill="1" applyBorder="1" applyAlignment="1">
      <alignment horizontal="center" vertical="center" wrapText="1"/>
    </xf>
    <xf numFmtId="0" fontId="26" fillId="13" borderId="3" xfId="0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left" vertical="center" wrapText="1"/>
    </xf>
    <xf numFmtId="0" fontId="11" fillId="2" borderId="11" xfId="1" applyFont="1" applyFill="1" applyBorder="1" applyAlignment="1">
      <alignment horizontal="left" vertical="center" wrapText="1"/>
    </xf>
    <xf numFmtId="0" fontId="11" fillId="2" borderId="12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2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4" borderId="10" xfId="1" applyFont="1" applyFill="1" applyBorder="1" applyAlignment="1">
      <alignment horizontal="center" vertical="center"/>
    </xf>
    <xf numFmtId="0" fontId="6" fillId="4" borderId="11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8" borderId="10" xfId="1" applyFont="1" applyFill="1" applyBorder="1" applyAlignment="1">
      <alignment horizontal="center" vertical="center"/>
    </xf>
    <xf numFmtId="0" fontId="6" fillId="8" borderId="11" xfId="1" applyFont="1" applyFill="1" applyBorder="1" applyAlignment="1">
      <alignment horizontal="center" vertical="center"/>
    </xf>
    <xf numFmtId="0" fontId="6" fillId="8" borderId="12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5" fillId="0" borderId="6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7" fillId="8" borderId="10" xfId="1" applyFont="1" applyFill="1" applyBorder="1" applyAlignment="1">
      <alignment horizontal="center" vertical="center"/>
    </xf>
    <xf numFmtId="0" fontId="7" fillId="8" borderId="11" xfId="1" applyFont="1" applyFill="1" applyBorder="1" applyAlignment="1">
      <alignment horizontal="center" vertical="center"/>
    </xf>
    <xf numFmtId="0" fontId="7" fillId="8" borderId="12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left" vertical="center"/>
      <protection locked="0"/>
    </xf>
    <xf numFmtId="0" fontId="4" fillId="0" borderId="10" xfId="1" applyFont="1" applyBorder="1" applyAlignment="1" applyProtection="1">
      <alignment horizontal="left" vertical="center" wrapText="1"/>
      <protection locked="0"/>
    </xf>
    <xf numFmtId="0" fontId="4" fillId="0" borderId="12" xfId="1" applyFont="1" applyBorder="1" applyAlignment="1" applyProtection="1">
      <alignment horizontal="left" vertical="center" wrapText="1"/>
      <protection locked="0"/>
    </xf>
    <xf numFmtId="0" fontId="5" fillId="0" borderId="10" xfId="1" applyFont="1" applyBorder="1" applyAlignment="1" applyProtection="1">
      <alignment horizontal="left" vertical="center" wrapText="1"/>
      <protection locked="0"/>
    </xf>
    <xf numFmtId="0" fontId="5" fillId="0" borderId="12" xfId="1" applyFont="1" applyBorder="1" applyAlignment="1" applyProtection="1">
      <alignment horizontal="left" vertical="center" wrapText="1"/>
      <protection locked="0"/>
    </xf>
    <xf numFmtId="0" fontId="6" fillId="0" borderId="2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6" fillId="31" borderId="0" xfId="1" applyFont="1" applyFill="1" applyAlignment="1">
      <alignment horizontal="center" vertical="center" wrapText="1"/>
    </xf>
    <xf numFmtId="0" fontId="6" fillId="31" borderId="15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5" fillId="0" borderId="13" xfId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6" fillId="0" borderId="13" xfId="1" applyFont="1" applyBorder="1" applyAlignment="1" applyProtection="1">
      <alignment horizontal="center" vertical="center" wrapText="1"/>
      <protection locked="0"/>
    </xf>
    <xf numFmtId="0" fontId="11" fillId="0" borderId="2" xfId="1" applyFont="1" applyBorder="1" applyAlignment="1" applyProtection="1">
      <alignment horizontal="center" vertical="center" wrapText="1"/>
      <protection locked="0"/>
    </xf>
    <xf numFmtId="0" fontId="11" fillId="0" borderId="13" xfId="1" applyFont="1" applyBorder="1" applyAlignment="1" applyProtection="1">
      <alignment horizontal="center" vertical="center" wrapText="1"/>
      <protection locked="0"/>
    </xf>
    <xf numFmtId="0" fontId="11" fillId="0" borderId="3" xfId="1" applyFont="1" applyBorder="1" applyAlignment="1" applyProtection="1">
      <alignment horizontal="center" vertical="center" wrapText="1"/>
      <protection locked="0"/>
    </xf>
    <xf numFmtId="0" fontId="6" fillId="30" borderId="0" xfId="1" applyFont="1" applyFill="1" applyAlignment="1" applyProtection="1">
      <alignment horizontal="center" vertical="center" wrapText="1"/>
      <protection locked="0"/>
    </xf>
    <xf numFmtId="0" fontId="6" fillId="30" borderId="15" xfId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0" fontId="5" fillId="0" borderId="10" xfId="1" applyFont="1" applyBorder="1" applyAlignment="1" applyProtection="1">
      <alignment horizontal="left" vertical="center"/>
      <protection locked="0"/>
    </xf>
    <xf numFmtId="0" fontId="5" fillId="0" borderId="11" xfId="1" applyFont="1" applyBorder="1" applyAlignment="1" applyProtection="1">
      <alignment horizontal="left" vertical="center"/>
      <protection locked="0"/>
    </xf>
    <xf numFmtId="0" fontId="5" fillId="0" borderId="12" xfId="1" applyFont="1" applyBorder="1" applyAlignment="1" applyProtection="1">
      <alignment horizontal="left" vertical="center"/>
      <protection locked="0"/>
    </xf>
    <xf numFmtId="0" fontId="5" fillId="0" borderId="11" xfId="1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>
      <alignment horizontal="left" vertical="center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right"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6" fillId="7" borderId="0" xfId="1" applyFont="1" applyFill="1" applyAlignment="1">
      <alignment horizontal="center" vertical="center" wrapText="1"/>
    </xf>
    <xf numFmtId="0" fontId="6" fillId="7" borderId="15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0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10" xfId="1" applyFont="1" applyBorder="1" applyAlignment="1">
      <alignment horizontal="left" wrapText="1"/>
    </xf>
    <xf numFmtId="0" fontId="5" fillId="0" borderId="11" xfId="1" applyFont="1" applyBorder="1" applyAlignment="1">
      <alignment horizontal="left" wrapText="1"/>
    </xf>
    <xf numFmtId="0" fontId="5" fillId="0" borderId="12" xfId="1" applyFont="1" applyBorder="1" applyAlignment="1">
      <alignment horizontal="left" wrapText="1"/>
    </xf>
    <xf numFmtId="0" fontId="3" fillId="3" borderId="10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left" vertical="center" wrapText="1"/>
    </xf>
    <xf numFmtId="0" fontId="3" fillId="3" borderId="12" xfId="1" applyFont="1" applyFill="1" applyBorder="1" applyAlignment="1">
      <alignment horizontal="left" vertical="center" wrapText="1"/>
    </xf>
    <xf numFmtId="0" fontId="5" fillId="0" borderId="10" xfId="1" applyFont="1" applyBorder="1" applyAlignment="1" applyProtection="1">
      <alignment horizontal="left" wrapText="1"/>
      <protection locked="0"/>
    </xf>
    <xf numFmtId="0" fontId="5" fillId="0" borderId="11" xfId="1" applyFont="1" applyBorder="1" applyAlignment="1" applyProtection="1">
      <alignment horizontal="left" wrapText="1"/>
      <protection locked="0"/>
    </xf>
    <xf numFmtId="0" fontId="5" fillId="0" borderId="12" xfId="1" applyFont="1" applyBorder="1" applyAlignment="1" applyProtection="1">
      <alignment horizontal="left" wrapText="1"/>
      <protection locked="0"/>
    </xf>
    <xf numFmtId="0" fontId="7" fillId="0" borderId="10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29" borderId="10" xfId="1" applyFont="1" applyFill="1" applyBorder="1" applyAlignment="1">
      <alignment horizontal="left" vertical="center" wrapText="1"/>
    </xf>
    <xf numFmtId="0" fontId="7" fillId="29" borderId="11" xfId="1" applyFont="1" applyFill="1" applyBorder="1" applyAlignment="1">
      <alignment horizontal="left" vertical="center" wrapText="1"/>
    </xf>
    <xf numFmtId="0" fontId="7" fillId="29" borderId="12" xfId="1" applyFont="1" applyFill="1" applyBorder="1" applyAlignment="1">
      <alignment horizontal="left" vertical="center" wrapText="1"/>
    </xf>
    <xf numFmtId="0" fontId="7" fillId="3" borderId="10" xfId="1" applyFont="1" applyFill="1" applyBorder="1" applyAlignment="1">
      <alignment horizontal="left" vertical="center" wrapText="1"/>
    </xf>
    <xf numFmtId="0" fontId="7" fillId="3" borderId="11" xfId="1" applyFont="1" applyFill="1" applyBorder="1" applyAlignment="1">
      <alignment horizontal="left" vertical="center" wrapText="1"/>
    </xf>
    <xf numFmtId="0" fontId="7" fillId="3" borderId="12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 applyProtection="1">
      <alignment horizontal="left" vertical="center" wrapText="1"/>
      <protection locked="0"/>
    </xf>
    <xf numFmtId="0" fontId="5" fillId="2" borderId="11" xfId="1" applyFont="1" applyFill="1" applyBorder="1" applyAlignment="1" applyProtection="1">
      <alignment horizontal="left" vertical="center" wrapText="1"/>
      <protection locked="0"/>
    </xf>
    <xf numFmtId="0" fontId="5" fillId="2" borderId="12" xfId="1" applyFont="1" applyFill="1" applyBorder="1" applyAlignment="1" applyProtection="1">
      <alignment horizontal="left" vertical="center" wrapText="1"/>
      <protection locked="0"/>
    </xf>
    <xf numFmtId="0" fontId="6" fillId="3" borderId="10" xfId="1" applyFont="1" applyFill="1" applyBorder="1" applyAlignment="1">
      <alignment horizontal="left" vertical="center" wrapText="1"/>
    </xf>
    <xf numFmtId="0" fontId="6" fillId="3" borderId="11" xfId="1" applyFont="1" applyFill="1" applyBorder="1" applyAlignment="1">
      <alignment horizontal="left" vertical="center" wrapText="1"/>
    </xf>
    <xf numFmtId="0" fontId="6" fillId="3" borderId="12" xfId="1" applyFont="1" applyFill="1" applyBorder="1" applyAlignment="1">
      <alignment horizontal="left" vertical="center" wrapText="1"/>
    </xf>
    <xf numFmtId="0" fontId="11" fillId="0" borderId="10" xfId="1" applyFont="1" applyBorder="1" applyAlignment="1" applyProtection="1">
      <alignment horizontal="left" vertical="center" wrapText="1"/>
      <protection locked="0"/>
    </xf>
    <xf numFmtId="0" fontId="11" fillId="0" borderId="11" xfId="1" applyFont="1" applyBorder="1" applyAlignment="1" applyProtection="1">
      <alignment horizontal="left" vertical="center" wrapText="1"/>
      <protection locked="0"/>
    </xf>
    <xf numFmtId="0" fontId="11" fillId="0" borderId="12" xfId="1" applyFont="1" applyBorder="1" applyAlignment="1" applyProtection="1">
      <alignment horizontal="left" vertical="center" wrapText="1"/>
      <protection locked="0"/>
    </xf>
    <xf numFmtId="0" fontId="6" fillId="0" borderId="10" xfId="1" applyFont="1" applyBorder="1" applyAlignment="1" applyProtection="1">
      <alignment horizontal="left" vertical="center" wrapText="1"/>
      <protection locked="0"/>
    </xf>
    <xf numFmtId="0" fontId="6" fillId="0" borderId="11" xfId="1" applyFont="1" applyBorder="1" applyAlignment="1" applyProtection="1">
      <alignment horizontal="left" vertical="center" wrapText="1"/>
      <protection locked="0"/>
    </xf>
    <xf numFmtId="0" fontId="6" fillId="0" borderId="12" xfId="1" applyFont="1" applyBorder="1" applyAlignment="1" applyProtection="1">
      <alignment horizontal="left" vertical="center" wrapText="1"/>
      <protection locked="0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3" borderId="10" xfId="1" applyFont="1" applyFill="1" applyBorder="1" applyAlignment="1">
      <alignment horizontal="left" vertical="center" wrapText="1"/>
    </xf>
    <xf numFmtId="0" fontId="5" fillId="3" borderId="11" xfId="1" applyFont="1" applyFill="1" applyBorder="1" applyAlignment="1">
      <alignment horizontal="left" vertical="center" wrapText="1"/>
    </xf>
    <xf numFmtId="0" fontId="5" fillId="3" borderId="12" xfId="1" applyFont="1" applyFill="1" applyBorder="1" applyAlignment="1">
      <alignment horizontal="left" vertical="center" wrapText="1"/>
    </xf>
    <xf numFmtId="0" fontId="5" fillId="11" borderId="10" xfId="1" applyFont="1" applyFill="1" applyBorder="1" applyAlignment="1">
      <alignment horizontal="left" vertical="center" wrapText="1"/>
    </xf>
    <xf numFmtId="0" fontId="5" fillId="11" borderId="11" xfId="1" applyFont="1" applyFill="1" applyBorder="1" applyAlignment="1">
      <alignment horizontal="left" vertical="center" wrapText="1"/>
    </xf>
    <xf numFmtId="0" fontId="5" fillId="11" borderId="12" xfId="1" applyFont="1" applyFill="1" applyBorder="1" applyAlignment="1">
      <alignment horizontal="left" vertical="center" wrapText="1"/>
    </xf>
    <xf numFmtId="49" fontId="11" fillId="0" borderId="1" xfId="1" applyNumberFormat="1" applyFont="1" applyBorder="1" applyAlignment="1">
      <alignment horizontal="left" vertical="center" wrapText="1"/>
    </xf>
    <xf numFmtId="49" fontId="11" fillId="0" borderId="10" xfId="1" applyNumberFormat="1" applyFont="1" applyBorder="1" applyAlignment="1">
      <alignment horizontal="left" vertical="center" wrapText="1"/>
    </xf>
    <xf numFmtId="49" fontId="11" fillId="0" borderId="11" xfId="1" applyNumberFormat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 applyProtection="1">
      <alignment horizontal="left" vertical="center" wrapText="1"/>
      <protection locked="0"/>
    </xf>
    <xf numFmtId="49" fontId="5" fillId="2" borderId="1" xfId="1" applyNumberFormat="1" applyFont="1" applyFill="1" applyBorder="1" applyAlignment="1" applyProtection="1">
      <alignment horizontal="left" vertical="center" wrapText="1"/>
      <protection locked="0"/>
    </xf>
    <xf numFmtId="49" fontId="5" fillId="2" borderId="10" xfId="1" applyNumberFormat="1" applyFont="1" applyFill="1" applyBorder="1" applyAlignment="1" applyProtection="1">
      <alignment horizontal="left" vertical="center" wrapText="1"/>
      <protection locked="0"/>
    </xf>
    <xf numFmtId="49" fontId="5" fillId="2" borderId="11" xfId="1" applyNumberFormat="1" applyFont="1" applyFill="1" applyBorder="1" applyAlignment="1" applyProtection="1">
      <alignment horizontal="left" vertical="center" wrapText="1"/>
      <protection locked="0"/>
    </xf>
    <xf numFmtId="49" fontId="5" fillId="2" borderId="12" xfId="1" applyNumberFormat="1" applyFont="1" applyFill="1" applyBorder="1" applyAlignment="1" applyProtection="1">
      <alignment horizontal="left" vertical="center" wrapText="1"/>
      <protection locked="0"/>
    </xf>
    <xf numFmtId="0" fontId="5" fillId="2" borderId="1" xfId="1" applyFont="1" applyFill="1" applyBorder="1" applyAlignment="1" applyProtection="1">
      <alignment horizontal="left" vertical="center" wrapText="1"/>
      <protection locked="0"/>
    </xf>
    <xf numFmtId="49" fontId="11" fillId="0" borderId="1" xfId="1" applyNumberFormat="1" applyFont="1" applyBorder="1" applyAlignment="1">
      <alignment horizontal="right" vertical="center" wrapText="1"/>
    </xf>
    <xf numFmtId="49" fontId="11" fillId="0" borderId="10" xfId="1" applyNumberFormat="1" applyFont="1" applyBorder="1" applyAlignment="1">
      <alignment horizontal="right" vertical="center" wrapText="1"/>
    </xf>
    <xf numFmtId="49" fontId="11" fillId="0" borderId="11" xfId="1" applyNumberFormat="1" applyFont="1" applyBorder="1" applyAlignment="1">
      <alignment horizontal="right" vertical="center" wrapText="1"/>
    </xf>
    <xf numFmtId="0" fontId="5" fillId="0" borderId="10" xfId="1" applyFont="1" applyBorder="1" applyAlignment="1">
      <alignment vertical="center" wrapText="1"/>
    </xf>
    <xf numFmtId="0" fontId="5" fillId="0" borderId="11" xfId="1" applyFont="1" applyBorder="1" applyAlignment="1">
      <alignment vertical="center" wrapText="1"/>
    </xf>
    <xf numFmtId="0" fontId="5" fillId="0" borderId="12" xfId="1" applyFont="1" applyBorder="1" applyAlignment="1">
      <alignment vertical="center" wrapText="1"/>
    </xf>
    <xf numFmtId="0" fontId="23" fillId="0" borderId="10" xfId="0" applyFont="1" applyBorder="1" applyAlignment="1" applyProtection="1">
      <alignment horizontal="left" vertical="center"/>
      <protection locked="0"/>
    </xf>
    <xf numFmtId="0" fontId="23" fillId="0" borderId="11" xfId="0" applyFont="1" applyBorder="1" applyAlignment="1" applyProtection="1">
      <alignment horizontal="left" vertical="center"/>
      <protection locked="0"/>
    </xf>
    <xf numFmtId="0" fontId="23" fillId="0" borderId="12" xfId="0" applyFont="1" applyBorder="1" applyAlignment="1" applyProtection="1">
      <alignment horizontal="left" vertical="center"/>
      <protection locked="0"/>
    </xf>
    <xf numFmtId="0" fontId="23" fillId="0" borderId="10" xfId="0" applyFont="1" applyBorder="1" applyAlignment="1" applyProtection="1">
      <alignment horizontal="left" vertical="center" wrapText="1"/>
      <protection locked="0"/>
    </xf>
    <xf numFmtId="0" fontId="23" fillId="0" borderId="11" xfId="0" applyFont="1" applyBorder="1" applyAlignment="1" applyProtection="1">
      <alignment horizontal="left" vertical="center" wrapText="1"/>
      <protection locked="0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6" fillId="6" borderId="10" xfId="1" applyFont="1" applyFill="1" applyBorder="1" applyAlignment="1">
      <alignment horizontal="center" vertical="center" wrapText="1"/>
    </xf>
    <xf numFmtId="0" fontId="6" fillId="6" borderId="11" xfId="1" applyFont="1" applyFill="1" applyBorder="1" applyAlignment="1">
      <alignment horizontal="center" vertical="center" wrapText="1"/>
    </xf>
    <xf numFmtId="0" fontId="6" fillId="6" borderId="12" xfId="1" applyFont="1" applyFill="1" applyBorder="1" applyAlignment="1">
      <alignment horizontal="center" vertical="center" wrapText="1"/>
    </xf>
    <xf numFmtId="0" fontId="5" fillId="0" borderId="10" xfId="1" applyFont="1" applyBorder="1" applyAlignment="1" applyProtection="1">
      <alignment vertical="center" wrapText="1"/>
      <protection locked="0"/>
    </xf>
    <xf numFmtId="0" fontId="5" fillId="0" borderId="11" xfId="1" applyFont="1" applyBorder="1" applyAlignment="1" applyProtection="1">
      <alignment vertical="center" wrapText="1"/>
      <protection locked="0"/>
    </xf>
    <xf numFmtId="0" fontId="5" fillId="0" borderId="12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27" fillId="0" borderId="11" xfId="0" applyFont="1" applyBorder="1" applyAlignment="1" applyProtection="1">
      <alignment horizontal="left" vertical="center"/>
      <protection locked="0"/>
    </xf>
    <xf numFmtId="0" fontId="27" fillId="0" borderId="12" xfId="0" applyFont="1" applyBorder="1" applyAlignment="1" applyProtection="1">
      <alignment horizontal="left" vertical="center"/>
      <protection locked="0"/>
    </xf>
    <xf numFmtId="0" fontId="5" fillId="2" borderId="10" xfId="1" applyFont="1" applyFill="1" applyBorder="1" applyAlignment="1">
      <alignment horizontal="left" vertical="center" wrapText="1"/>
    </xf>
    <xf numFmtId="0" fontId="5" fillId="2" borderId="11" xfId="1" applyFont="1" applyFill="1" applyBorder="1" applyAlignment="1">
      <alignment horizontal="left" vertical="center" wrapText="1"/>
    </xf>
    <xf numFmtId="0" fontId="24" fillId="2" borderId="10" xfId="0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left" vertical="center" wrapText="1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left"/>
    </xf>
    <xf numFmtId="0" fontId="6" fillId="9" borderId="10" xfId="1" applyFont="1" applyFill="1" applyBorder="1" applyAlignment="1">
      <alignment horizontal="center" vertical="center"/>
    </xf>
    <xf numFmtId="0" fontId="6" fillId="9" borderId="11" xfId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right" vertical="center" wrapText="1"/>
    </xf>
    <xf numFmtId="0" fontId="10" fillId="5" borderId="11" xfId="0" applyFont="1" applyFill="1" applyBorder="1" applyAlignment="1">
      <alignment horizontal="right" vertical="center" wrapText="1"/>
    </xf>
    <xf numFmtId="0" fontId="10" fillId="5" borderId="12" xfId="0" applyFont="1" applyFill="1" applyBorder="1" applyAlignment="1">
      <alignment horizontal="right" vertical="center" wrapText="1"/>
    </xf>
    <xf numFmtId="0" fontId="5" fillId="0" borderId="10" xfId="1" applyFont="1" applyFill="1" applyBorder="1" applyAlignment="1" applyProtection="1">
      <alignment horizontal="left" vertical="center" wrapText="1"/>
      <protection locked="0"/>
    </xf>
    <xf numFmtId="0" fontId="5" fillId="0" borderId="11" xfId="1" applyFont="1" applyFill="1" applyBorder="1" applyAlignment="1" applyProtection="1">
      <alignment horizontal="left" vertical="center" wrapText="1"/>
      <protection locked="0"/>
    </xf>
    <xf numFmtId="0" fontId="5" fillId="0" borderId="12" xfId="1" applyFont="1" applyFill="1" applyBorder="1" applyAlignment="1" applyProtection="1">
      <alignment horizontal="left" vertical="center" wrapText="1"/>
      <protection locked="0"/>
    </xf>
    <xf numFmtId="49" fontId="11" fillId="0" borderId="1" xfId="1" applyNumberFormat="1" applyFont="1" applyBorder="1" applyAlignment="1" applyProtection="1">
      <alignment horizontal="left" vertical="center" wrapText="1"/>
      <protection locked="0"/>
    </xf>
    <xf numFmtId="49" fontId="5" fillId="0" borderId="1" xfId="1" applyNumberFormat="1" applyFont="1" applyBorder="1" applyAlignment="1" applyProtection="1">
      <alignment horizontal="left" vertical="center" wrapText="1"/>
      <protection locked="0"/>
    </xf>
    <xf numFmtId="49" fontId="5" fillId="0" borderId="10" xfId="1" applyNumberFormat="1" applyFont="1" applyBorder="1" applyAlignment="1" applyProtection="1">
      <alignment horizontal="left" vertical="center" wrapText="1"/>
      <protection locked="0"/>
    </xf>
    <xf numFmtId="49" fontId="5" fillId="0" borderId="11" xfId="1" applyNumberFormat="1" applyFont="1" applyBorder="1" applyAlignment="1" applyProtection="1">
      <alignment horizontal="left" vertical="center" wrapText="1"/>
      <protection locked="0"/>
    </xf>
    <xf numFmtId="49" fontId="5" fillId="0" borderId="12" xfId="1" applyNumberFormat="1" applyFont="1" applyBorder="1" applyAlignment="1" applyProtection="1">
      <alignment horizontal="left" vertical="center" wrapText="1"/>
      <protection locked="0"/>
    </xf>
    <xf numFmtId="49" fontId="11" fillId="0" borderId="10" xfId="1" applyNumberFormat="1" applyFont="1" applyBorder="1" applyAlignment="1" applyProtection="1">
      <alignment horizontal="left" vertical="center" wrapText="1"/>
      <protection locked="0"/>
    </xf>
    <xf numFmtId="49" fontId="11" fillId="0" borderId="11" xfId="1" applyNumberFormat="1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left" vertical="center" wrapText="1"/>
      <protection locked="0"/>
    </xf>
    <xf numFmtId="0" fontId="6" fillId="4" borderId="10" xfId="1" applyFont="1" applyFill="1" applyBorder="1" applyAlignment="1" applyProtection="1">
      <alignment horizontal="center" vertical="center"/>
      <protection locked="0"/>
    </xf>
    <xf numFmtId="0" fontId="6" fillId="4" borderId="11" xfId="1" applyFont="1" applyFill="1" applyBorder="1" applyAlignment="1" applyProtection="1">
      <alignment horizontal="center" vertical="center"/>
      <protection locked="0"/>
    </xf>
    <xf numFmtId="0" fontId="6" fillId="4" borderId="12" xfId="1" applyFont="1" applyFill="1" applyBorder="1" applyAlignment="1" applyProtection="1">
      <alignment horizontal="center" vertical="center"/>
      <protection locked="0"/>
    </xf>
    <xf numFmtId="0" fontId="6" fillId="9" borderId="10" xfId="1" applyFont="1" applyFill="1" applyBorder="1" applyAlignment="1" applyProtection="1">
      <alignment horizontal="center" vertical="center"/>
      <protection locked="0"/>
    </xf>
    <xf numFmtId="0" fontId="6" fillId="9" borderId="11" xfId="1" applyFont="1" applyFill="1" applyBorder="1" applyAlignment="1" applyProtection="1">
      <alignment horizontal="center" vertical="center"/>
      <protection locked="0"/>
    </xf>
    <xf numFmtId="0" fontId="6" fillId="3" borderId="10" xfId="1" applyFont="1" applyFill="1" applyBorder="1" applyAlignment="1" applyProtection="1">
      <alignment horizontal="left" vertical="center" wrapText="1"/>
      <protection locked="0"/>
    </xf>
    <xf numFmtId="0" fontId="6" fillId="3" borderId="11" xfId="1" applyFont="1" applyFill="1" applyBorder="1" applyAlignment="1" applyProtection="1">
      <alignment horizontal="left" vertical="center" wrapText="1"/>
      <protection locked="0"/>
    </xf>
    <xf numFmtId="0" fontId="6" fillId="3" borderId="12" xfId="1" applyFont="1" applyFill="1" applyBorder="1" applyAlignment="1" applyProtection="1">
      <alignment horizontal="left" vertical="center" wrapText="1"/>
      <protection locked="0"/>
    </xf>
    <xf numFmtId="0" fontId="6" fillId="6" borderId="10" xfId="1" applyFont="1" applyFill="1" applyBorder="1" applyAlignment="1" applyProtection="1">
      <alignment horizontal="center" vertical="center" wrapText="1"/>
      <protection locked="0"/>
    </xf>
    <xf numFmtId="0" fontId="6" fillId="6" borderId="11" xfId="1" applyFont="1" applyFill="1" applyBorder="1" applyAlignment="1" applyProtection="1">
      <alignment horizontal="center" vertical="center" wrapText="1"/>
      <protection locked="0"/>
    </xf>
    <xf numFmtId="0" fontId="6" fillId="6" borderId="12" xfId="1" applyFont="1" applyFill="1" applyBorder="1" applyAlignment="1" applyProtection="1">
      <alignment horizontal="center" vertical="center" wrapText="1"/>
      <protection locked="0"/>
    </xf>
    <xf numFmtId="0" fontId="10" fillId="5" borderId="10" xfId="0" applyFont="1" applyFill="1" applyBorder="1" applyAlignment="1">
      <alignment horizontal="right"/>
    </xf>
    <xf numFmtId="0" fontId="10" fillId="5" borderId="11" xfId="0" applyFont="1" applyFill="1" applyBorder="1" applyAlignment="1">
      <alignment horizontal="right"/>
    </xf>
    <xf numFmtId="0" fontId="10" fillId="5" borderId="12" xfId="0" applyFont="1" applyFill="1" applyBorder="1" applyAlignment="1">
      <alignment horizontal="right"/>
    </xf>
    <xf numFmtId="0" fontId="6" fillId="6" borderId="10" xfId="1" applyFont="1" applyFill="1" applyBorder="1" applyAlignment="1">
      <alignment horizontal="left" vertical="center" wrapText="1"/>
    </xf>
    <xf numFmtId="0" fontId="6" fillId="6" borderId="11" xfId="1" applyFont="1" applyFill="1" applyBorder="1" applyAlignment="1">
      <alignment horizontal="left" vertical="center" wrapText="1"/>
    </xf>
    <xf numFmtId="0" fontId="6" fillId="6" borderId="12" xfId="1" applyFont="1" applyFill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49" fontId="9" fillId="0" borderId="1" xfId="1" applyNumberFormat="1" applyFont="1" applyBorder="1" applyAlignment="1" applyProtection="1">
      <alignment horizontal="left" vertical="center" shrinkToFit="1"/>
      <protection locked="0"/>
    </xf>
    <xf numFmtId="0" fontId="5" fillId="0" borderId="3" xfId="1" applyFont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9" borderId="0" xfId="1" applyFont="1" applyFill="1" applyAlignment="1" applyProtection="1">
      <alignment horizontal="center" vertical="center" wrapText="1"/>
      <protection locked="0"/>
    </xf>
    <xf numFmtId="0" fontId="6" fillId="9" borderId="15" xfId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6" fillId="31" borderId="0" xfId="1" applyFont="1" applyFill="1" applyAlignment="1" applyProtection="1">
      <alignment horizontal="center" vertical="center" wrapText="1"/>
      <protection locked="0"/>
    </xf>
    <xf numFmtId="0" fontId="6" fillId="31" borderId="15" xfId="1" applyFont="1" applyFill="1" applyBorder="1" applyAlignment="1" applyProtection="1">
      <alignment horizontal="center" vertical="center" wrapText="1"/>
      <protection locked="0"/>
    </xf>
    <xf numFmtId="0" fontId="6" fillId="0" borderId="15" xfId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11" fillId="0" borderId="7" xfId="1" applyFont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horizontal="center" vertical="center" wrapText="1"/>
      <protection locked="0"/>
    </xf>
    <xf numFmtId="0" fontId="11" fillId="0" borderId="10" xfId="1" applyFont="1" applyBorder="1" applyAlignment="1" applyProtection="1">
      <alignment horizontal="center" vertical="center" wrapText="1"/>
      <protection locked="0"/>
    </xf>
    <xf numFmtId="0" fontId="11" fillId="0" borderId="12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  <xf numFmtId="0" fontId="5" fillId="0" borderId="15" xfId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6" fillId="8" borderId="10" xfId="1" applyFont="1" applyFill="1" applyBorder="1" applyAlignment="1" applyProtection="1">
      <alignment horizontal="center" vertical="center"/>
      <protection locked="0"/>
    </xf>
    <xf numFmtId="0" fontId="6" fillId="8" borderId="11" xfId="1" applyFont="1" applyFill="1" applyBorder="1" applyAlignment="1" applyProtection="1">
      <alignment horizontal="center" vertical="center"/>
      <protection locked="0"/>
    </xf>
    <xf numFmtId="0" fontId="6" fillId="8" borderId="12" xfId="1" applyFont="1" applyFill="1" applyBorder="1" applyAlignment="1" applyProtection="1">
      <alignment horizontal="center" vertical="center"/>
      <protection locked="0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25" fillId="0" borderId="4" xfId="0" applyFont="1" applyBorder="1" applyAlignment="1" applyProtection="1">
      <alignment horizontal="center" vertical="center"/>
      <protection locked="0"/>
    </xf>
    <xf numFmtId="0" fontId="29" fillId="0" borderId="10" xfId="1" applyFont="1" applyBorder="1" applyAlignment="1" applyProtection="1">
      <alignment horizontal="left" vertical="center" wrapText="1"/>
      <protection locked="0"/>
    </xf>
    <xf numFmtId="0" fontId="29" fillId="0" borderId="12" xfId="1" applyFont="1" applyBorder="1" applyAlignment="1" applyProtection="1">
      <alignment horizontal="left" vertical="center" wrapText="1"/>
      <protection locked="0"/>
    </xf>
    <xf numFmtId="0" fontId="4" fillId="2" borderId="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11" borderId="1" xfId="1" applyFont="1" applyFill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6" fillId="11" borderId="10" xfId="1" applyFont="1" applyFill="1" applyBorder="1" applyAlignment="1">
      <alignment horizontal="center" vertical="center" wrapText="1"/>
    </xf>
    <xf numFmtId="0" fontId="6" fillId="11" borderId="11" xfId="1" applyFont="1" applyFill="1" applyBorder="1" applyAlignment="1">
      <alignment horizontal="center" vertical="center" wrapText="1"/>
    </xf>
    <xf numFmtId="0" fontId="6" fillId="11" borderId="12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 applyProtection="1">
      <alignment horizontal="left" wrapText="1"/>
      <protection locked="0"/>
    </xf>
    <xf numFmtId="0" fontId="5" fillId="2" borderId="11" xfId="1" applyFont="1" applyFill="1" applyBorder="1" applyAlignment="1" applyProtection="1">
      <alignment horizontal="left" wrapText="1"/>
      <protection locked="0"/>
    </xf>
    <xf numFmtId="0" fontId="5" fillId="2" borderId="12" xfId="1" applyFont="1" applyFill="1" applyBorder="1" applyAlignment="1" applyProtection="1">
      <alignment horizontal="left" wrapText="1"/>
      <protection locked="0"/>
    </xf>
    <xf numFmtId="0" fontId="4" fillId="2" borderId="10" xfId="1" applyFont="1" applyFill="1" applyBorder="1" applyAlignment="1" applyProtection="1">
      <alignment horizontal="left" vertical="center" wrapText="1"/>
      <protection locked="0"/>
    </xf>
    <xf numFmtId="0" fontId="4" fillId="2" borderId="11" xfId="1" applyFont="1" applyFill="1" applyBorder="1" applyAlignment="1" applyProtection="1">
      <alignment horizontal="left" vertical="center" wrapText="1"/>
      <protection locked="0"/>
    </xf>
    <xf numFmtId="0" fontId="4" fillId="2" borderId="12" xfId="1" applyFont="1" applyFill="1" applyBorder="1" applyAlignment="1" applyProtection="1">
      <alignment horizontal="left" vertical="center" wrapText="1"/>
      <protection locked="0"/>
    </xf>
    <xf numFmtId="0" fontId="11" fillId="0" borderId="1" xfId="1" applyFont="1" applyBorder="1" applyAlignment="1">
      <alignment horizontal="left"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6" fillId="9" borderId="6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7" xfId="1" applyFont="1" applyFill="1" applyBorder="1" applyAlignment="1">
      <alignment horizontal="center" vertical="center"/>
    </xf>
    <xf numFmtId="0" fontId="6" fillId="7" borderId="0" xfId="1" applyFont="1" applyFill="1" applyAlignment="1" applyProtection="1">
      <alignment horizontal="center" vertical="center" wrapText="1"/>
      <protection locked="0"/>
    </xf>
    <xf numFmtId="0" fontId="6" fillId="7" borderId="15" xfId="1" applyFont="1" applyFill="1" applyBorder="1" applyAlignment="1" applyProtection="1">
      <alignment horizontal="center" vertical="center" wrapText="1"/>
      <protection locked="0"/>
    </xf>
    <xf numFmtId="0" fontId="6" fillId="6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49" fontId="4" fillId="0" borderId="10" xfId="1" applyNumberFormat="1" applyFont="1" applyBorder="1" applyAlignment="1" applyProtection="1">
      <alignment horizontal="left" vertical="center" wrapText="1"/>
      <protection locked="0"/>
    </xf>
    <xf numFmtId="49" fontId="4" fillId="0" borderId="11" xfId="1" applyNumberFormat="1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90" fillId="0" borderId="2" xfId="0" applyFont="1" applyBorder="1" applyAlignment="1">
      <alignment horizontal="center" vertical="center"/>
    </xf>
    <xf numFmtId="0" fontId="90" fillId="0" borderId="6" xfId="0" applyFont="1" applyBorder="1" applyAlignment="1">
      <alignment horizontal="center" vertical="center"/>
    </xf>
    <xf numFmtId="0" fontId="24" fillId="0" borderId="10" xfId="0" applyFont="1" applyBorder="1" applyAlignment="1" applyProtection="1">
      <alignment horizontal="left" vertical="center" wrapText="1"/>
      <protection locked="0"/>
    </xf>
    <xf numFmtId="0" fontId="24" fillId="0" borderId="11" xfId="0" applyFont="1" applyBorder="1" applyAlignment="1" applyProtection="1">
      <alignment horizontal="left" vertical="center" wrapText="1"/>
      <protection locked="0"/>
    </xf>
    <xf numFmtId="0" fontId="82" fillId="0" borderId="2" xfId="0" applyFont="1" applyBorder="1" applyAlignment="1">
      <alignment horizontal="center" vertical="center" wrapText="1"/>
    </xf>
    <xf numFmtId="0" fontId="82" fillId="0" borderId="13" xfId="0" applyFont="1" applyBorder="1" applyAlignment="1">
      <alignment horizontal="center" vertical="center" wrapText="1"/>
    </xf>
    <xf numFmtId="0" fontId="82" fillId="0" borderId="3" xfId="0" applyFont="1" applyBorder="1" applyAlignment="1">
      <alignment horizontal="center" vertical="center" wrapText="1"/>
    </xf>
    <xf numFmtId="0" fontId="10" fillId="5" borderId="47" xfId="0" applyFont="1" applyFill="1" applyBorder="1" applyAlignment="1">
      <alignment horizontal="right"/>
    </xf>
    <xf numFmtId="0" fontId="10" fillId="5" borderId="30" xfId="0" applyFont="1" applyFill="1" applyBorder="1" applyAlignment="1">
      <alignment horizontal="right"/>
    </xf>
    <xf numFmtId="0" fontId="10" fillId="5" borderId="31" xfId="0" applyFont="1" applyFill="1" applyBorder="1" applyAlignment="1">
      <alignment horizontal="right"/>
    </xf>
    <xf numFmtId="0" fontId="6" fillId="29" borderId="48" xfId="1" applyFont="1" applyFill="1" applyBorder="1" applyAlignment="1">
      <alignment horizontal="right"/>
    </xf>
    <xf numFmtId="0" fontId="6" fillId="29" borderId="11" xfId="1" applyFont="1" applyFill="1" applyBorder="1" applyAlignment="1">
      <alignment horizontal="right"/>
    </xf>
    <xf numFmtId="0" fontId="6" fillId="29" borderId="12" xfId="1" applyFont="1" applyFill="1" applyBorder="1" applyAlignment="1">
      <alignment horizontal="right"/>
    </xf>
    <xf numFmtId="0" fontId="6" fillId="29" borderId="49" xfId="1" applyFont="1" applyFill="1" applyBorder="1" applyAlignment="1">
      <alignment horizontal="right"/>
    </xf>
    <xf numFmtId="0" fontId="6" fillId="29" borderId="50" xfId="1" applyFont="1" applyFill="1" applyBorder="1" applyAlignment="1">
      <alignment horizontal="right"/>
    </xf>
    <xf numFmtId="0" fontId="6" fillId="29" borderId="51" xfId="1" applyFont="1" applyFill="1" applyBorder="1" applyAlignment="1">
      <alignment horizontal="right"/>
    </xf>
    <xf numFmtId="0" fontId="23" fillId="0" borderId="10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7" fillId="7" borderId="0" xfId="1" applyFont="1" applyFill="1" applyAlignment="1" applyProtection="1">
      <alignment horizontal="center" vertical="center" wrapText="1"/>
      <protection locked="0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 applyProtection="1">
      <alignment horizontal="left" vertical="center" wrapText="1"/>
      <protection locked="0"/>
    </xf>
    <xf numFmtId="0" fontId="5" fillId="3" borderId="12" xfId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01" fillId="0" borderId="4" xfId="0" applyFont="1" applyBorder="1" applyAlignment="1" applyProtection="1">
      <alignment horizontal="center"/>
      <protection locked="0"/>
    </xf>
    <xf numFmtId="0" fontId="69" fillId="12" borderId="2" xfId="0" applyFont="1" applyFill="1" applyBorder="1" applyAlignment="1" applyProtection="1">
      <alignment horizontal="center" vertical="center"/>
      <protection locked="0"/>
    </xf>
    <xf numFmtId="0" fontId="69" fillId="12" borderId="3" xfId="0" applyFont="1" applyFill="1" applyBorder="1" applyAlignment="1" applyProtection="1">
      <alignment horizontal="center" vertical="center"/>
      <protection locked="0"/>
    </xf>
    <xf numFmtId="0" fontId="71" fillId="9" borderId="10" xfId="0" applyFont="1" applyFill="1" applyBorder="1" applyAlignment="1" applyProtection="1">
      <alignment horizontal="right" vertical="center"/>
      <protection locked="0"/>
    </xf>
    <xf numFmtId="0" fontId="71" fillId="9" borderId="12" xfId="0" applyFont="1" applyFill="1" applyBorder="1" applyAlignment="1" applyProtection="1">
      <alignment horizontal="right" vertical="center"/>
      <protection locked="0"/>
    </xf>
    <xf numFmtId="49" fontId="68" fillId="12" borderId="10" xfId="0" applyNumberFormat="1" applyFont="1" applyFill="1" applyBorder="1" applyAlignment="1" applyProtection="1">
      <alignment horizontal="left" vertical="center" wrapText="1"/>
      <protection locked="0"/>
    </xf>
    <xf numFmtId="49" fontId="68" fillId="12" borderId="12" xfId="0" applyNumberFormat="1" applyFont="1" applyFill="1" applyBorder="1" applyAlignment="1" applyProtection="1">
      <alignment horizontal="left" vertical="center" wrapText="1"/>
      <protection locked="0"/>
    </xf>
    <xf numFmtId="49" fontId="73" fillId="12" borderId="10" xfId="0" applyNumberFormat="1" applyFont="1" applyFill="1" applyBorder="1" applyAlignment="1" applyProtection="1">
      <alignment horizontal="left" vertical="center" wrapText="1"/>
      <protection locked="0"/>
    </xf>
    <xf numFmtId="49" fontId="73" fillId="12" borderId="12" xfId="0" applyNumberFormat="1" applyFont="1" applyFill="1" applyBorder="1" applyAlignment="1" applyProtection="1">
      <alignment horizontal="left" vertical="center" wrapText="1"/>
      <protection locked="0"/>
    </xf>
    <xf numFmtId="49" fontId="122" fillId="29" borderId="10" xfId="0" applyNumberFormat="1" applyFont="1" applyFill="1" applyBorder="1" applyAlignment="1" applyProtection="1">
      <alignment horizontal="left" vertical="center" wrapText="1"/>
      <protection locked="0"/>
    </xf>
    <xf numFmtId="49" fontId="122" fillId="29" borderId="12" xfId="0" applyNumberFormat="1" applyFont="1" applyFill="1" applyBorder="1" applyAlignment="1" applyProtection="1">
      <alignment horizontal="left" vertical="center" wrapText="1"/>
      <protection locked="0"/>
    </xf>
    <xf numFmtId="49" fontId="73" fillId="6" borderId="10" xfId="0" applyNumberFormat="1" applyFont="1" applyFill="1" applyBorder="1" applyAlignment="1" applyProtection="1">
      <alignment horizontal="left" vertical="center" wrapText="1"/>
      <protection locked="0"/>
    </xf>
    <xf numFmtId="49" fontId="73" fillId="6" borderId="12" xfId="0" applyNumberFormat="1" applyFont="1" applyFill="1" applyBorder="1" applyAlignment="1" applyProtection="1">
      <alignment horizontal="left" vertical="center" wrapText="1"/>
      <protection locked="0"/>
    </xf>
    <xf numFmtId="49" fontId="99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99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68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68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73" fillId="7" borderId="10" xfId="0" applyNumberFormat="1" applyFont="1" applyFill="1" applyBorder="1" applyAlignment="1">
      <alignment horizontal="left" vertical="center" wrapText="1"/>
    </xf>
    <xf numFmtId="49" fontId="73" fillId="7" borderId="12" xfId="0" applyNumberFormat="1" applyFont="1" applyFill="1" applyBorder="1" applyAlignment="1">
      <alignment horizontal="left" vertical="center" wrapText="1"/>
    </xf>
    <xf numFmtId="49" fontId="124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125" fillId="0" borderId="12" xfId="0" applyFont="1" applyBorder="1"/>
    <xf numFmtId="49" fontId="73" fillId="8" borderId="10" xfId="0" applyNumberFormat="1" applyFont="1" applyFill="1" applyBorder="1" applyAlignment="1">
      <alignment horizontal="left" vertical="center" wrapText="1"/>
    </xf>
    <xf numFmtId="49" fontId="73" fillId="8" borderId="12" xfId="0" applyNumberFormat="1" applyFont="1" applyFill="1" applyBorder="1" applyAlignment="1">
      <alignment horizontal="left" vertical="center" wrapText="1"/>
    </xf>
    <xf numFmtId="49" fontId="74" fillId="5" borderId="10" xfId="0" applyNumberFormat="1" applyFont="1" applyFill="1" applyBorder="1" applyAlignment="1">
      <alignment horizontal="left" vertical="center" wrapText="1"/>
    </xf>
    <xf numFmtId="49" fontId="74" fillId="5" borderId="12" xfId="0" applyNumberFormat="1" applyFont="1" applyFill="1" applyBorder="1" applyAlignment="1">
      <alignment horizontal="left" vertical="center" wrapText="1"/>
    </xf>
    <xf numFmtId="49" fontId="99" fillId="5" borderId="10" xfId="0" applyNumberFormat="1" applyFont="1" applyFill="1" applyBorder="1" applyAlignment="1">
      <alignment horizontal="left" vertical="center" wrapText="1"/>
    </xf>
    <xf numFmtId="49" fontId="99" fillId="5" borderId="12" xfId="0" applyNumberFormat="1" applyFont="1" applyFill="1" applyBorder="1" applyAlignment="1">
      <alignment horizontal="left" vertical="center" wrapText="1"/>
    </xf>
    <xf numFmtId="2" fontId="6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61" fillId="0" borderId="1" xfId="0" applyNumberFormat="1" applyFont="1" applyBorder="1" applyAlignment="1">
      <alignment horizontal="center" vertical="center" wrapText="1"/>
    </xf>
    <xf numFmtId="0" fontId="58" fillId="7" borderId="10" xfId="0" applyFont="1" applyFill="1" applyBorder="1" applyAlignment="1">
      <alignment horizontal="left"/>
    </xf>
    <xf numFmtId="0" fontId="58" fillId="7" borderId="11" xfId="0" applyFont="1" applyFill="1" applyBorder="1" applyAlignment="1">
      <alignment horizontal="left"/>
    </xf>
    <xf numFmtId="0" fontId="58" fillId="7" borderId="12" xfId="0" applyFont="1" applyFill="1" applyBorder="1" applyAlignment="1">
      <alignment horizontal="left"/>
    </xf>
    <xf numFmtId="0" fontId="70" fillId="4" borderId="10" xfId="0" applyFont="1" applyFill="1" applyBorder="1" applyAlignment="1">
      <alignment horizontal="center" vertical="center"/>
    </xf>
    <xf numFmtId="0" fontId="70" fillId="4" borderId="12" xfId="0" applyFont="1" applyFill="1" applyBorder="1" applyAlignment="1">
      <alignment horizontal="center" vertical="center"/>
    </xf>
    <xf numFmtId="2" fontId="60" fillId="0" borderId="1" xfId="0" applyNumberFormat="1" applyFont="1" applyBorder="1" applyAlignment="1">
      <alignment horizontal="center" vertical="center" wrapText="1"/>
    </xf>
    <xf numFmtId="43" fontId="22" fillId="16" borderId="14" xfId="0" applyNumberFormat="1" applyFont="1" applyFill="1" applyBorder="1" applyAlignment="1" applyProtection="1">
      <alignment horizontal="center" vertical="center"/>
      <protection locked="0"/>
    </xf>
    <xf numFmtId="0" fontId="22" fillId="16" borderId="14" xfId="0" applyFont="1" applyFill="1" applyBorder="1" applyAlignment="1" applyProtection="1">
      <alignment horizontal="center" vertical="center"/>
      <protection locked="0"/>
    </xf>
    <xf numFmtId="0" fontId="67" fillId="7" borderId="10" xfId="0" applyFont="1" applyFill="1" applyBorder="1" applyAlignment="1" applyProtection="1">
      <alignment horizontal="left" vertical="center" wrapText="1"/>
      <protection locked="0"/>
    </xf>
    <xf numFmtId="0" fontId="67" fillId="7" borderId="12" xfId="0" applyFont="1" applyFill="1" applyBorder="1" applyAlignment="1" applyProtection="1">
      <alignment horizontal="left" vertical="center" wrapText="1"/>
      <protection locked="0"/>
    </xf>
    <xf numFmtId="0" fontId="72" fillId="9" borderId="10" xfId="0" applyFont="1" applyFill="1" applyBorder="1" applyAlignment="1" applyProtection="1">
      <alignment horizontal="left" vertical="center"/>
      <protection locked="0"/>
    </xf>
    <xf numFmtId="0" fontId="72" fillId="9" borderId="12" xfId="0" applyFont="1" applyFill="1" applyBorder="1" applyAlignment="1" applyProtection="1">
      <alignment horizontal="left" vertical="center"/>
      <protection locked="0"/>
    </xf>
    <xf numFmtId="0" fontId="72" fillId="24" borderId="10" xfId="0" applyFont="1" applyFill="1" applyBorder="1" applyAlignment="1" applyProtection="1">
      <alignment horizontal="left" vertical="center"/>
      <protection locked="0"/>
    </xf>
    <xf numFmtId="0" fontId="72" fillId="24" borderId="12" xfId="0" applyFont="1" applyFill="1" applyBorder="1" applyAlignment="1" applyProtection="1">
      <alignment horizontal="left" vertical="center"/>
      <protection locked="0"/>
    </xf>
    <xf numFmtId="0" fontId="72" fillId="3" borderId="10" xfId="0" applyFont="1" applyFill="1" applyBorder="1" applyAlignment="1" applyProtection="1">
      <alignment horizontal="left" vertical="center" wrapText="1"/>
      <protection locked="0"/>
    </xf>
    <xf numFmtId="0" fontId="72" fillId="3" borderId="12" xfId="0" applyFont="1" applyFill="1" applyBorder="1" applyAlignment="1" applyProtection="1">
      <alignment horizontal="left" vertical="center" wrapText="1"/>
      <protection locked="0"/>
    </xf>
    <xf numFmtId="0" fontId="72" fillId="3" borderId="10" xfId="0" applyFont="1" applyFill="1" applyBorder="1" applyAlignment="1" applyProtection="1">
      <alignment horizontal="left" vertical="center"/>
      <protection locked="0"/>
    </xf>
    <xf numFmtId="0" fontId="72" fillId="3" borderId="12" xfId="0" applyFont="1" applyFill="1" applyBorder="1" applyAlignment="1" applyProtection="1">
      <alignment horizontal="left" vertical="center"/>
      <protection locked="0"/>
    </xf>
    <xf numFmtId="0" fontId="72" fillId="18" borderId="10" xfId="0" applyFont="1" applyFill="1" applyBorder="1" applyAlignment="1" applyProtection="1">
      <alignment horizontal="left" vertical="center" wrapText="1"/>
      <protection locked="0"/>
    </xf>
    <xf numFmtId="0" fontId="72" fillId="18" borderId="12" xfId="0" applyFont="1" applyFill="1" applyBorder="1" applyAlignment="1" applyProtection="1">
      <alignment horizontal="left" vertical="center" wrapText="1"/>
      <protection locked="0"/>
    </xf>
    <xf numFmtId="0" fontId="70" fillId="18" borderId="10" xfId="0" applyFont="1" applyFill="1" applyBorder="1" applyAlignment="1" applyProtection="1">
      <alignment horizontal="left" vertical="center" wrapText="1"/>
      <protection locked="0"/>
    </xf>
    <xf numFmtId="0" fontId="70" fillId="18" borderId="12" xfId="0" applyFont="1" applyFill="1" applyBorder="1" applyAlignment="1" applyProtection="1">
      <alignment horizontal="left" vertical="center" wrapText="1"/>
      <protection locked="0"/>
    </xf>
    <xf numFmtId="0" fontId="20" fillId="9" borderId="0" xfId="0" applyFont="1" applyFill="1" applyAlignment="1">
      <alignment horizontal="center" vertical="center"/>
    </xf>
    <xf numFmtId="0" fontId="69" fillId="0" borderId="1" xfId="0" applyFont="1" applyBorder="1" applyAlignment="1" applyProtection="1">
      <alignment horizontal="center" vertical="center" wrapText="1"/>
      <protection locked="0"/>
    </xf>
    <xf numFmtId="0" fontId="67" fillId="7" borderId="1" xfId="0" applyFont="1" applyFill="1" applyBorder="1" applyAlignment="1" applyProtection="1">
      <alignment horizontal="center" vertical="center" wrapText="1"/>
      <protection locked="0"/>
    </xf>
    <xf numFmtId="0" fontId="77" fillId="0" borderId="1" xfId="0" applyFont="1" applyBorder="1" applyAlignment="1" applyProtection="1">
      <alignment horizontal="center" vertical="center" wrapText="1"/>
      <protection locked="0"/>
    </xf>
    <xf numFmtId="0" fontId="70" fillId="22" borderId="1" xfId="0" applyFont="1" applyFill="1" applyBorder="1" applyAlignment="1" applyProtection="1">
      <alignment horizontal="center" vertical="center" wrapText="1"/>
      <protection locked="0"/>
    </xf>
    <xf numFmtId="0" fontId="76" fillId="4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top"/>
    </xf>
    <xf numFmtId="0" fontId="100" fillId="0" borderId="1" xfId="0" applyFont="1" applyBorder="1" applyAlignment="1" applyProtection="1">
      <alignment horizontal="center" vertical="center"/>
      <protection locked="0"/>
    </xf>
    <xf numFmtId="0" fontId="70" fillId="7" borderId="2" xfId="0" applyFont="1" applyFill="1" applyBorder="1" applyAlignment="1" applyProtection="1">
      <alignment horizontal="center" vertical="center" wrapText="1"/>
      <protection locked="0"/>
    </xf>
    <xf numFmtId="0" fontId="70" fillId="7" borderId="13" xfId="0" applyFont="1" applyFill="1" applyBorder="1" applyAlignment="1" applyProtection="1">
      <alignment horizontal="center" vertical="center" wrapText="1"/>
      <protection locked="0"/>
    </xf>
    <xf numFmtId="0" fontId="70" fillId="7" borderId="3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right"/>
    </xf>
    <xf numFmtId="0" fontId="87" fillId="9" borderId="4" xfId="0" applyFont="1" applyFill="1" applyBorder="1" applyAlignment="1">
      <alignment horizontal="center"/>
    </xf>
    <xf numFmtId="0" fontId="154" fillId="29" borderId="0" xfId="0" applyFont="1" applyFill="1" applyAlignment="1">
      <alignment horizontal="center" vertical="center"/>
    </xf>
    <xf numFmtId="0" fontId="9" fillId="0" borderId="0" xfId="0" applyFont="1" applyAlignment="1" applyProtection="1">
      <alignment horizontal="center" vertical="top"/>
      <protection locked="0"/>
    </xf>
    <xf numFmtId="0" fontId="22" fillId="0" borderId="1" xfId="0" applyFont="1" applyBorder="1" applyAlignment="1">
      <alignment horizontal="center" wrapText="1"/>
    </xf>
    <xf numFmtId="0" fontId="101" fillId="0" borderId="0" xfId="0" applyFont="1" applyAlignment="1" applyProtection="1">
      <alignment horizontal="center"/>
      <protection locked="0"/>
    </xf>
    <xf numFmtId="49" fontId="73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73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73" fillId="14" borderId="10" xfId="0" applyNumberFormat="1" applyFont="1" applyFill="1" applyBorder="1" applyAlignment="1" applyProtection="1">
      <alignment horizontal="left" vertical="center" wrapText="1"/>
      <protection locked="0"/>
    </xf>
    <xf numFmtId="49" fontId="73" fillId="14" borderId="12" xfId="0" applyNumberFormat="1" applyFont="1" applyFill="1" applyBorder="1" applyAlignment="1" applyProtection="1">
      <alignment horizontal="left" vertical="center" wrapText="1"/>
      <protection locked="0"/>
    </xf>
    <xf numFmtId="49" fontId="75" fillId="14" borderId="10" xfId="0" applyNumberFormat="1" applyFont="1" applyFill="1" applyBorder="1" applyAlignment="1" applyProtection="1">
      <alignment horizontal="left" vertical="center" wrapText="1"/>
      <protection locked="0"/>
    </xf>
    <xf numFmtId="49" fontId="75" fillId="14" borderId="12" xfId="0" applyNumberFormat="1" applyFont="1" applyFill="1" applyBorder="1" applyAlignment="1" applyProtection="1">
      <alignment horizontal="left" vertical="center" wrapText="1"/>
      <protection locked="0"/>
    </xf>
    <xf numFmtId="49" fontId="74" fillId="14" borderId="10" xfId="0" applyNumberFormat="1" applyFont="1" applyFill="1" applyBorder="1" applyAlignment="1" applyProtection="1">
      <alignment horizontal="left" vertical="center" wrapText="1"/>
      <protection locked="0"/>
    </xf>
    <xf numFmtId="49" fontId="74" fillId="14" borderId="12" xfId="0" applyNumberFormat="1" applyFont="1" applyFill="1" applyBorder="1" applyAlignment="1" applyProtection="1">
      <alignment horizontal="left" vertical="center" wrapText="1"/>
      <protection locked="0"/>
    </xf>
    <xf numFmtId="0" fontId="70" fillId="5" borderId="10" xfId="0" applyFont="1" applyFill="1" applyBorder="1" applyAlignment="1">
      <alignment horizontal="left" vertical="center"/>
    </xf>
    <xf numFmtId="0" fontId="70" fillId="5" borderId="12" xfId="0" applyFont="1" applyFill="1" applyBorder="1" applyAlignment="1">
      <alignment horizontal="left" vertical="center"/>
    </xf>
    <xf numFmtId="49" fontId="98" fillId="6" borderId="10" xfId="0" applyNumberFormat="1" applyFont="1" applyFill="1" applyBorder="1" applyAlignment="1">
      <alignment horizontal="left" vertical="center" wrapText="1"/>
    </xf>
    <xf numFmtId="49" fontId="98" fillId="6" borderId="12" xfId="0" applyNumberFormat="1" applyFont="1" applyFill="1" applyBorder="1" applyAlignment="1">
      <alignment horizontal="left" vertical="center" wrapText="1"/>
    </xf>
    <xf numFmtId="0" fontId="70" fillId="0" borderId="10" xfId="0" applyFont="1" applyBorder="1" applyAlignment="1" applyProtection="1">
      <alignment horizontal="left" vertical="center" wrapText="1"/>
      <protection locked="0"/>
    </xf>
    <xf numFmtId="0" fontId="70" fillId="0" borderId="12" xfId="0" applyFont="1" applyBorder="1" applyAlignment="1" applyProtection="1">
      <alignment horizontal="left" vertical="center" wrapText="1"/>
      <protection locked="0"/>
    </xf>
    <xf numFmtId="0" fontId="70" fillId="6" borderId="10" xfId="0" applyFont="1" applyFill="1" applyBorder="1" applyAlignment="1" applyProtection="1">
      <alignment horizontal="left" vertical="center"/>
      <protection locked="0"/>
    </xf>
    <xf numFmtId="0" fontId="70" fillId="6" borderId="12" xfId="0" applyFont="1" applyFill="1" applyBorder="1" applyAlignment="1" applyProtection="1">
      <alignment horizontal="left" vertical="center"/>
      <protection locked="0"/>
    </xf>
    <xf numFmtId="0" fontId="67" fillId="0" borderId="8" xfId="0" applyFont="1" applyBorder="1" applyAlignment="1" applyProtection="1">
      <alignment horizontal="center" vertical="center"/>
      <protection locked="0"/>
    </xf>
    <xf numFmtId="0" fontId="67" fillId="0" borderId="9" xfId="0" applyFont="1" applyBorder="1" applyAlignment="1" applyProtection="1">
      <alignment horizontal="center" vertical="center"/>
      <protection locked="0"/>
    </xf>
    <xf numFmtId="0" fontId="70" fillId="2" borderId="10" xfId="0" applyFont="1" applyFill="1" applyBorder="1" applyAlignment="1" applyProtection="1">
      <alignment horizontal="left" vertical="center" wrapText="1"/>
      <protection locked="0"/>
    </xf>
    <xf numFmtId="0" fontId="70" fillId="2" borderId="12" xfId="0" applyFont="1" applyFill="1" applyBorder="1" applyAlignment="1" applyProtection="1">
      <alignment horizontal="left" vertical="center" wrapText="1"/>
      <protection locked="0"/>
    </xf>
    <xf numFmtId="0" fontId="70" fillId="0" borderId="10" xfId="0" applyFont="1" applyBorder="1" applyAlignment="1" applyProtection="1">
      <alignment horizontal="left" vertical="center"/>
      <protection locked="0"/>
    </xf>
    <xf numFmtId="0" fontId="70" fillId="0" borderId="12" xfId="0" applyFont="1" applyBorder="1" applyAlignment="1" applyProtection="1">
      <alignment horizontal="left" vertical="center"/>
      <protection locked="0"/>
    </xf>
    <xf numFmtId="0" fontId="35" fillId="3" borderId="10" xfId="1" applyFont="1" applyFill="1" applyBorder="1" applyAlignment="1">
      <alignment horizontal="left" vertical="center" wrapText="1"/>
    </xf>
    <xf numFmtId="0" fontId="35" fillId="3" borderId="11" xfId="1" applyFont="1" applyFill="1" applyBorder="1" applyAlignment="1">
      <alignment horizontal="left" vertical="center" wrapText="1"/>
    </xf>
    <xf numFmtId="0" fontId="35" fillId="3" borderId="12" xfId="1" applyFont="1" applyFill="1" applyBorder="1" applyAlignment="1">
      <alignment horizontal="left" vertical="center" wrapText="1"/>
    </xf>
    <xf numFmtId="0" fontId="35" fillId="0" borderId="1" xfId="1" applyFont="1" applyBorder="1" applyAlignment="1">
      <alignment horizontal="left" vertical="center" wrapText="1"/>
    </xf>
    <xf numFmtId="0" fontId="35" fillId="14" borderId="10" xfId="1" applyFont="1" applyFill="1" applyBorder="1" applyAlignment="1">
      <alignment horizontal="center" vertical="center" wrapText="1"/>
    </xf>
    <xf numFmtId="0" fontId="35" fillId="14" borderId="12" xfId="1" applyFont="1" applyFill="1" applyBorder="1" applyAlignment="1">
      <alignment horizontal="center" vertical="center" wrapText="1"/>
    </xf>
    <xf numFmtId="0" fontId="35" fillId="15" borderId="10" xfId="1" applyFont="1" applyFill="1" applyBorder="1" applyAlignment="1">
      <alignment horizontal="center" vertical="center" wrapText="1"/>
    </xf>
    <xf numFmtId="0" fontId="35" fillId="15" borderId="12" xfId="1" applyFont="1" applyFill="1" applyBorder="1" applyAlignment="1">
      <alignment horizontal="center" vertical="center" wrapText="1"/>
    </xf>
    <xf numFmtId="0" fontId="35" fillId="0" borderId="10" xfId="1" applyFont="1" applyBorder="1" applyAlignment="1">
      <alignment horizontal="center" vertical="center" wrapText="1"/>
    </xf>
    <xf numFmtId="0" fontId="35" fillId="0" borderId="12" xfId="1" applyFont="1" applyBorder="1" applyAlignment="1">
      <alignment horizontal="center" vertical="center" wrapText="1"/>
    </xf>
    <xf numFmtId="0" fontId="39" fillId="0" borderId="1" xfId="1" applyFont="1" applyBorder="1" applyAlignment="1">
      <alignment horizontal="left" vertical="center" wrapText="1"/>
    </xf>
    <xf numFmtId="0" fontId="155" fillId="14" borderId="10" xfId="1" applyFont="1" applyFill="1" applyBorder="1" applyAlignment="1" applyProtection="1">
      <alignment horizontal="left" vertical="top" wrapText="1"/>
    </xf>
    <xf numFmtId="0" fontId="155" fillId="14" borderId="11" xfId="1" applyFont="1" applyFill="1" applyBorder="1" applyAlignment="1" applyProtection="1">
      <alignment horizontal="left" vertical="top" wrapText="1"/>
    </xf>
    <xf numFmtId="0" fontId="155" fillId="14" borderId="12" xfId="1" applyFont="1" applyFill="1" applyBorder="1" applyAlignment="1" applyProtection="1">
      <alignment horizontal="left" vertical="top" wrapText="1"/>
    </xf>
    <xf numFmtId="0" fontId="40" fillId="24" borderId="1" xfId="1" applyFont="1" applyFill="1" applyBorder="1" applyAlignment="1">
      <alignment horizontal="left" vertical="center" wrapText="1"/>
    </xf>
    <xf numFmtId="0" fontId="40" fillId="24" borderId="11" xfId="1" applyFont="1" applyFill="1" applyBorder="1" applyAlignment="1">
      <alignment horizontal="left" vertical="center" wrapText="1"/>
    </xf>
    <xf numFmtId="0" fontId="40" fillId="24" borderId="12" xfId="1" applyFont="1" applyFill="1" applyBorder="1" applyAlignment="1">
      <alignment horizontal="left" vertical="center" wrapText="1"/>
    </xf>
    <xf numFmtId="0" fontId="35" fillId="3" borderId="1" xfId="1" applyFont="1" applyFill="1" applyBorder="1" applyAlignment="1">
      <alignment horizontal="left" vertical="center" wrapText="1"/>
    </xf>
    <xf numFmtId="0" fontId="40" fillId="15" borderId="10" xfId="1" applyFont="1" applyFill="1" applyBorder="1" applyAlignment="1">
      <alignment vertical="center" wrapText="1"/>
    </xf>
    <xf numFmtId="0" fontId="40" fillId="15" borderId="11" xfId="1" applyFont="1" applyFill="1" applyBorder="1" applyAlignment="1">
      <alignment vertical="center" wrapText="1"/>
    </xf>
    <xf numFmtId="0" fontId="40" fillId="15" borderId="12" xfId="1" applyFont="1" applyFill="1" applyBorder="1" applyAlignment="1">
      <alignment vertical="center" wrapText="1"/>
    </xf>
    <xf numFmtId="0" fontId="35" fillId="15" borderId="10" xfId="1" applyFont="1" applyFill="1" applyBorder="1" applyAlignment="1">
      <alignment vertical="center" wrapText="1"/>
    </xf>
    <xf numFmtId="0" fontId="35" fillId="15" borderId="11" xfId="1" applyFont="1" applyFill="1" applyBorder="1" applyAlignment="1">
      <alignment vertical="center" wrapText="1"/>
    </xf>
    <xf numFmtId="0" fontId="35" fillId="15" borderId="12" xfId="1" applyFont="1" applyFill="1" applyBorder="1" applyAlignment="1">
      <alignment vertical="center" wrapText="1"/>
    </xf>
    <xf numFmtId="0" fontId="35" fillId="0" borderId="1" xfId="1" applyFont="1" applyBorder="1" applyAlignment="1">
      <alignment vertical="center" wrapText="1"/>
    </xf>
    <xf numFmtId="0" fontId="35" fillId="14" borderId="1" xfId="1" applyFont="1" applyFill="1" applyBorder="1" applyAlignment="1">
      <alignment vertical="center" wrapText="1"/>
    </xf>
    <xf numFmtId="0" fontId="35" fillId="15" borderId="1" xfId="1" applyFont="1" applyFill="1" applyBorder="1" applyAlignment="1">
      <alignment vertical="center" wrapText="1"/>
    </xf>
    <xf numFmtId="0" fontId="36" fillId="0" borderId="10" xfId="1" applyFont="1" applyBorder="1" applyAlignment="1">
      <alignment horizontal="center" vertical="center" wrapText="1"/>
    </xf>
    <xf numFmtId="0" fontId="36" fillId="0" borderId="12" xfId="1" applyFont="1" applyBorder="1" applyAlignment="1">
      <alignment horizontal="center" vertical="center" wrapText="1"/>
    </xf>
    <xf numFmtId="0" fontId="129" fillId="14" borderId="10" xfId="1" applyFont="1" applyFill="1" applyBorder="1" applyAlignment="1">
      <alignment horizontal="center" vertical="center" wrapText="1"/>
    </xf>
    <xf numFmtId="0" fontId="129" fillId="14" borderId="12" xfId="1" applyFont="1" applyFill="1" applyBorder="1" applyAlignment="1">
      <alignment horizontal="center" vertical="center" wrapText="1"/>
    </xf>
    <xf numFmtId="0" fontId="36" fillId="14" borderId="10" xfId="1" applyFont="1" applyFill="1" applyBorder="1" applyAlignment="1">
      <alignment horizontal="center" vertical="center" wrapText="1"/>
    </xf>
    <xf numFmtId="0" fontId="36" fillId="14" borderId="12" xfId="1" applyFont="1" applyFill="1" applyBorder="1" applyAlignment="1">
      <alignment horizontal="center" vertical="center" wrapText="1"/>
    </xf>
    <xf numFmtId="0" fontId="57" fillId="0" borderId="0" xfId="1" applyFont="1" applyAlignment="1">
      <alignment horizontal="left" vertical="center" wrapText="1"/>
    </xf>
    <xf numFmtId="0" fontId="36" fillId="13" borderId="10" xfId="1" applyFont="1" applyFill="1" applyBorder="1" applyAlignment="1">
      <alignment horizontal="center" vertical="center" wrapText="1"/>
    </xf>
    <xf numFmtId="0" fontId="36" fillId="13" borderId="12" xfId="1" applyFont="1" applyFill="1" applyBorder="1" applyAlignment="1">
      <alignment horizontal="center" vertical="center" wrapText="1"/>
    </xf>
    <xf numFmtId="0" fontId="35" fillId="24" borderId="10" xfId="1" applyFont="1" applyFill="1" applyBorder="1" applyAlignment="1">
      <alignment horizontal="center" vertical="center" wrapText="1"/>
    </xf>
    <xf numFmtId="0" fontId="35" fillId="24" borderId="12" xfId="1" applyFont="1" applyFill="1" applyBorder="1" applyAlignment="1">
      <alignment horizontal="center" vertical="center" wrapText="1"/>
    </xf>
    <xf numFmtId="0" fontId="35" fillId="3" borderId="10" xfId="1" applyFont="1" applyFill="1" applyBorder="1" applyAlignment="1">
      <alignment horizontal="center" vertical="center" wrapText="1"/>
    </xf>
    <xf numFmtId="0" fontId="35" fillId="3" borderId="12" xfId="1" applyFont="1" applyFill="1" applyBorder="1" applyAlignment="1">
      <alignment horizontal="center" vertical="center" wrapText="1"/>
    </xf>
    <xf numFmtId="0" fontId="35" fillId="6" borderId="10" xfId="1" applyFont="1" applyFill="1" applyBorder="1" applyAlignment="1">
      <alignment horizontal="center" vertical="center" wrapText="1"/>
    </xf>
    <xf numFmtId="0" fontId="35" fillId="6" borderId="12" xfId="1" applyFont="1" applyFill="1" applyBorder="1" applyAlignment="1">
      <alignment horizontal="center" vertical="center" wrapText="1"/>
    </xf>
    <xf numFmtId="0" fontId="57" fillId="0" borderId="1" xfId="1" applyFont="1" applyBorder="1" applyAlignment="1">
      <alignment horizontal="left" vertical="center" wrapText="1"/>
    </xf>
    <xf numFmtId="0" fontId="57" fillId="0" borderId="10" xfId="1" applyFont="1" applyBorder="1" applyAlignment="1">
      <alignment horizontal="center" vertical="center" wrapText="1"/>
    </xf>
    <xf numFmtId="0" fontId="57" fillId="0" borderId="11" xfId="1" applyFont="1" applyBorder="1" applyAlignment="1">
      <alignment horizontal="center" vertical="center" wrapText="1"/>
    </xf>
    <xf numFmtId="0" fontId="57" fillId="0" borderId="12" xfId="1" applyFont="1" applyBorder="1" applyAlignment="1">
      <alignment horizontal="center" vertical="center" wrapText="1"/>
    </xf>
    <xf numFmtId="0" fontId="102" fillId="0" borderId="0" xfId="1" applyFont="1" applyAlignment="1">
      <alignment horizontal="left" vertical="center"/>
    </xf>
    <xf numFmtId="0" fontId="39" fillId="13" borderId="10" xfId="1" applyFont="1" applyFill="1" applyBorder="1" applyAlignment="1">
      <alignment horizontal="center" vertical="center" wrapText="1"/>
    </xf>
    <xf numFmtId="0" fontId="39" fillId="13" borderId="11" xfId="1" applyFont="1" applyFill="1" applyBorder="1" applyAlignment="1">
      <alignment horizontal="center" vertical="center" wrapText="1"/>
    </xf>
    <xf numFmtId="0" fontId="39" fillId="13" borderId="12" xfId="1" applyFont="1" applyFill="1" applyBorder="1" applyAlignment="1">
      <alignment horizontal="center" vertical="center" wrapText="1"/>
    </xf>
    <xf numFmtId="0" fontId="39" fillId="0" borderId="0" xfId="1" applyFont="1" applyAlignment="1" applyProtection="1">
      <alignment horizontal="center" wrapText="1"/>
      <protection locked="0"/>
    </xf>
    <xf numFmtId="0" fontId="30" fillId="0" borderId="4" xfId="3" applyFont="1" applyBorder="1" applyAlignment="1" applyProtection="1">
      <alignment horizontal="center"/>
      <protection locked="0"/>
    </xf>
    <xf numFmtId="0" fontId="87" fillId="0" borderId="0" xfId="1" applyFont="1" applyAlignment="1" applyProtection="1">
      <alignment horizontal="center" vertical="center"/>
      <protection locked="0"/>
    </xf>
    <xf numFmtId="0" fontId="80" fillId="0" borderId="10" xfId="1" applyFont="1" applyBorder="1" applyAlignment="1">
      <alignment horizontal="center" vertical="center" wrapText="1"/>
    </xf>
    <xf numFmtId="0" fontId="80" fillId="0" borderId="11" xfId="1" applyFont="1" applyBorder="1" applyAlignment="1">
      <alignment horizontal="center" vertical="center" wrapText="1"/>
    </xf>
    <xf numFmtId="0" fontId="80" fillId="0" borderId="12" xfId="1" applyFont="1" applyBorder="1" applyAlignment="1">
      <alignment horizontal="center" vertical="center" wrapText="1"/>
    </xf>
    <xf numFmtId="0" fontId="40" fillId="6" borderId="1" xfId="1" applyFont="1" applyFill="1" applyBorder="1" applyAlignment="1">
      <alignment vertical="center" wrapText="1"/>
    </xf>
    <xf numFmtId="0" fontId="134" fillId="14" borderId="1" xfId="1" applyFont="1" applyFill="1" applyBorder="1" applyAlignment="1">
      <alignment horizontal="left" vertical="center" wrapText="1"/>
    </xf>
    <xf numFmtId="0" fontId="128" fillId="14" borderId="1" xfId="1" applyFont="1" applyFill="1" applyBorder="1" applyAlignment="1">
      <alignment horizontal="left" vertical="center" wrapText="1"/>
    </xf>
    <xf numFmtId="0" fontId="35" fillId="14" borderId="1" xfId="1" applyFont="1" applyFill="1" applyBorder="1" applyAlignment="1">
      <alignment horizontal="left" vertical="center" wrapText="1"/>
    </xf>
    <xf numFmtId="0" fontId="35" fillId="15" borderId="1" xfId="1" applyFont="1" applyFill="1" applyBorder="1" applyAlignment="1">
      <alignment horizontal="left" vertical="center" wrapText="1"/>
    </xf>
    <xf numFmtId="0" fontId="40" fillId="14" borderId="1" xfId="1" applyFont="1" applyFill="1" applyBorder="1" applyAlignment="1">
      <alignment horizontal="left" vertical="center" wrapText="1"/>
    </xf>
    <xf numFmtId="0" fontId="35" fillId="14" borderId="10" xfId="1" applyFont="1" applyFill="1" applyBorder="1" applyAlignment="1">
      <alignment horizontal="left" vertical="center" wrapText="1"/>
    </xf>
    <xf numFmtId="0" fontId="35" fillId="14" borderId="11" xfId="1" applyFont="1" applyFill="1" applyBorder="1" applyAlignment="1">
      <alignment horizontal="left" vertical="center" wrapText="1"/>
    </xf>
    <xf numFmtId="0" fontId="35" fillId="14" borderId="12" xfId="1" applyFont="1" applyFill="1" applyBorder="1" applyAlignment="1">
      <alignment horizontal="left" vertical="center" wrapText="1"/>
    </xf>
    <xf numFmtId="0" fontId="30" fillId="0" borderId="0" xfId="3" applyFont="1" applyAlignment="1" applyProtection="1">
      <alignment horizontal="left" vertical="center"/>
      <protection locked="0"/>
    </xf>
    <xf numFmtId="0" fontId="31" fillId="0" borderId="0" xfId="3" applyFont="1" applyAlignment="1" applyProtection="1">
      <alignment horizontal="center"/>
      <protection locked="0"/>
    </xf>
    <xf numFmtId="0" fontId="34" fillId="0" borderId="0" xfId="3" applyFont="1" applyAlignment="1" applyProtection="1">
      <alignment horizontal="left"/>
      <protection locked="0"/>
    </xf>
    <xf numFmtId="0" fontId="33" fillId="0" borderId="0" xfId="3" applyFont="1" applyAlignment="1" applyProtection="1">
      <alignment horizontal="left"/>
      <protection locked="0"/>
    </xf>
    <xf numFmtId="0" fontId="40" fillId="0" borderId="0" xfId="1" applyFont="1" applyAlignment="1">
      <alignment horizontal="center" vertical="center"/>
    </xf>
    <xf numFmtId="0" fontId="56" fillId="0" borderId="0" xfId="1" applyFont="1" applyAlignment="1" applyProtection="1">
      <alignment horizontal="center" vertical="center" wrapText="1"/>
      <protection locked="0"/>
    </xf>
    <xf numFmtId="0" fontId="40" fillId="0" borderId="0" xfId="1" applyFont="1" applyAlignment="1">
      <alignment horizontal="center"/>
    </xf>
    <xf numFmtId="0" fontId="44" fillId="0" borderId="0" xfId="3" applyFont="1" applyAlignment="1">
      <alignment horizontal="center" vertical="center" wrapText="1"/>
    </xf>
    <xf numFmtId="0" fontId="40" fillId="0" borderId="0" xfId="1" applyFont="1" applyAlignment="1">
      <alignment horizontal="center" wrapText="1"/>
    </xf>
    <xf numFmtId="0" fontId="55" fillId="0" borderId="0" xfId="1" applyFont="1" applyAlignment="1">
      <alignment horizontal="center" vertical="center" wrapText="1"/>
    </xf>
    <xf numFmtId="0" fontId="55" fillId="0" borderId="4" xfId="1" applyFont="1" applyBorder="1" applyAlignment="1">
      <alignment horizontal="center" vertical="center" wrapText="1"/>
    </xf>
    <xf numFmtId="0" fontId="52" fillId="0" borderId="0" xfId="3" applyFont="1" applyAlignment="1" applyProtection="1">
      <alignment horizontal="left" wrapText="1"/>
      <protection locked="0"/>
    </xf>
    <xf numFmtId="0" fontId="56" fillId="12" borderId="0" xfId="1" applyFont="1" applyFill="1" applyAlignment="1" applyProtection="1">
      <alignment horizontal="center"/>
      <protection locked="0"/>
    </xf>
    <xf numFmtId="0" fontId="56" fillId="12" borderId="4" xfId="1" applyFont="1" applyFill="1" applyBorder="1" applyAlignment="1" applyProtection="1">
      <alignment horizontal="center" wrapText="1"/>
      <protection locked="0"/>
    </xf>
    <xf numFmtId="0" fontId="35" fillId="0" borderId="15" xfId="1" applyFont="1" applyBorder="1" applyAlignment="1">
      <alignment horizontal="right" vertical="center"/>
    </xf>
    <xf numFmtId="49" fontId="40" fillId="9" borderId="2" xfId="1" applyNumberFormat="1" applyFont="1" applyFill="1" applyBorder="1" applyAlignment="1" applyProtection="1">
      <alignment horizontal="center" vertical="center"/>
      <protection locked="0"/>
    </xf>
    <xf numFmtId="49" fontId="40" fillId="9" borderId="3" xfId="1" applyNumberFormat="1" applyFont="1" applyFill="1" applyBorder="1" applyAlignment="1" applyProtection="1">
      <alignment horizontal="center" vertical="center"/>
      <protection locked="0"/>
    </xf>
    <xf numFmtId="0" fontId="56" fillId="0" borderId="0" xfId="1" applyFont="1" applyAlignment="1" applyProtection="1">
      <alignment horizontal="center"/>
      <protection locked="0"/>
    </xf>
    <xf numFmtId="0" fontId="33" fillId="0" borderId="0" xfId="3" applyFont="1" applyAlignment="1">
      <alignment horizontal="center"/>
    </xf>
    <xf numFmtId="0" fontId="39" fillId="0" borderId="0" xfId="1" applyFont="1" applyAlignment="1">
      <alignment horizontal="center" vertical="center"/>
    </xf>
    <xf numFmtId="0" fontId="39" fillId="0" borderId="4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/>
    </xf>
    <xf numFmtId="0" fontId="16" fillId="0" borderId="11" xfId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36" fillId="0" borderId="1" xfId="1" applyFont="1" applyBorder="1" applyAlignment="1">
      <alignment horizontal="left" vertical="center" wrapText="1"/>
    </xf>
    <xf numFmtId="49" fontId="35" fillId="0" borderId="10" xfId="1" applyNumberFormat="1" applyFont="1" applyBorder="1" applyAlignment="1">
      <alignment horizontal="center" vertical="center" wrapText="1"/>
    </xf>
    <xf numFmtId="49" fontId="35" fillId="0" borderId="12" xfId="1" applyNumberFormat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36" fillId="2" borderId="10" xfId="1" applyFont="1" applyFill="1" applyBorder="1" applyAlignment="1">
      <alignment horizontal="left" vertical="center" wrapText="1"/>
    </xf>
    <xf numFmtId="0" fontId="36" fillId="2" borderId="11" xfId="1" applyFont="1" applyFill="1" applyBorder="1" applyAlignment="1">
      <alignment horizontal="left" vertical="center" wrapText="1"/>
    </xf>
    <xf numFmtId="0" fontId="36" fillId="2" borderId="12" xfId="1" applyFont="1" applyFill="1" applyBorder="1" applyAlignment="1">
      <alignment horizontal="left" vertical="center" wrapText="1"/>
    </xf>
    <xf numFmtId="0" fontId="36" fillId="14" borderId="1" xfId="1" applyFont="1" applyFill="1" applyBorder="1" applyAlignment="1">
      <alignment horizontal="left" vertical="center" wrapText="1"/>
    </xf>
    <xf numFmtId="0" fontId="39" fillId="22" borderId="1" xfId="1" applyFont="1" applyFill="1" applyBorder="1" applyAlignment="1">
      <alignment horizontal="left" vertical="center" wrapText="1"/>
    </xf>
    <xf numFmtId="0" fontId="40" fillId="9" borderId="10" xfId="1" applyFont="1" applyFill="1" applyBorder="1" applyAlignment="1" applyProtection="1">
      <alignment horizontal="left" vertical="center" wrapText="1"/>
      <protection locked="0"/>
    </xf>
    <xf numFmtId="0" fontId="40" fillId="9" borderId="11" xfId="1" applyFont="1" applyFill="1" applyBorder="1" applyAlignment="1" applyProtection="1">
      <alignment horizontal="left" vertical="center" wrapText="1"/>
      <protection locked="0"/>
    </xf>
    <xf numFmtId="0" fontId="40" fillId="9" borderId="12" xfId="1" applyFont="1" applyFill="1" applyBorder="1" applyAlignment="1" applyProtection="1">
      <alignment horizontal="left" vertical="center" wrapText="1"/>
      <protection locked="0"/>
    </xf>
    <xf numFmtId="0" fontId="39" fillId="28" borderId="1" xfId="1" applyFont="1" applyFill="1" applyBorder="1" applyAlignment="1">
      <alignment horizontal="left" vertical="center" wrapText="1"/>
    </xf>
    <xf numFmtId="0" fontId="39" fillId="14" borderId="1" xfId="1" applyFont="1" applyFill="1" applyBorder="1" applyAlignment="1">
      <alignment horizontal="left" vertical="center" wrapText="1"/>
    </xf>
    <xf numFmtId="0" fontId="116" fillId="5" borderId="10" xfId="1" applyFont="1" applyFill="1" applyBorder="1" applyAlignment="1">
      <alignment horizontal="left" vertical="center" wrapText="1"/>
    </xf>
    <xf numFmtId="0" fontId="116" fillId="5" borderId="11" xfId="1" applyFont="1" applyFill="1" applyBorder="1" applyAlignment="1">
      <alignment horizontal="left" vertical="center" wrapText="1"/>
    </xf>
    <xf numFmtId="0" fontId="116" fillId="5" borderId="12" xfId="1" applyFont="1" applyFill="1" applyBorder="1" applyAlignment="1">
      <alignment horizontal="left" vertical="center" wrapText="1"/>
    </xf>
    <xf numFmtId="0" fontId="39" fillId="27" borderId="10" xfId="1" applyFont="1" applyFill="1" applyBorder="1" applyAlignment="1">
      <alignment horizontal="left" vertical="center" wrapText="1"/>
    </xf>
    <xf numFmtId="0" fontId="39" fillId="27" borderId="11" xfId="1" applyFont="1" applyFill="1" applyBorder="1" applyAlignment="1">
      <alignment horizontal="left" vertical="center" wrapText="1"/>
    </xf>
    <xf numFmtId="0" fontId="39" fillId="27" borderId="12" xfId="1" applyFont="1" applyFill="1" applyBorder="1" applyAlignment="1">
      <alignment horizontal="left" vertical="center" wrapText="1"/>
    </xf>
    <xf numFmtId="0" fontId="39" fillId="19" borderId="1" xfId="1" applyFont="1" applyFill="1" applyBorder="1" applyAlignment="1">
      <alignment horizontal="left" vertical="center" wrapText="1"/>
    </xf>
    <xf numFmtId="0" fontId="40" fillId="14" borderId="10" xfId="1" applyFont="1" applyFill="1" applyBorder="1" applyAlignment="1" applyProtection="1">
      <alignment horizontal="left" vertical="center" wrapText="1"/>
      <protection locked="0"/>
    </xf>
    <xf numFmtId="0" fontId="40" fillId="14" borderId="11" xfId="1" applyFont="1" applyFill="1" applyBorder="1" applyAlignment="1" applyProtection="1">
      <alignment horizontal="left" vertical="center" wrapText="1"/>
      <protection locked="0"/>
    </xf>
    <xf numFmtId="0" fontId="40" fillId="14" borderId="12" xfId="1" applyFont="1" applyFill="1" applyBorder="1" applyAlignment="1" applyProtection="1">
      <alignment horizontal="left" vertical="center" wrapText="1"/>
      <protection locked="0"/>
    </xf>
    <xf numFmtId="0" fontId="39" fillId="14" borderId="10" xfId="1" applyFont="1" applyFill="1" applyBorder="1" applyAlignment="1">
      <alignment horizontal="left" vertical="center" wrapText="1"/>
    </xf>
    <xf numFmtId="0" fontId="39" fillId="14" borderId="11" xfId="1" applyFont="1" applyFill="1" applyBorder="1" applyAlignment="1">
      <alignment horizontal="left" vertical="center" wrapText="1"/>
    </xf>
    <xf numFmtId="0" fontId="39" fillId="14" borderId="12" xfId="1" applyFont="1" applyFill="1" applyBorder="1" applyAlignment="1">
      <alignment horizontal="left" vertical="center" wrapText="1"/>
    </xf>
    <xf numFmtId="0" fontId="39" fillId="15" borderId="10" xfId="1" applyFont="1" applyFill="1" applyBorder="1" applyAlignment="1">
      <alignment horizontal="left" vertical="center" wrapText="1"/>
    </xf>
    <xf numFmtId="0" fontId="39" fillId="15" borderId="11" xfId="1" applyFont="1" applyFill="1" applyBorder="1" applyAlignment="1">
      <alignment horizontal="left" vertical="center" wrapText="1"/>
    </xf>
    <xf numFmtId="0" fontId="39" fillId="15" borderId="12" xfId="1" applyFont="1" applyFill="1" applyBorder="1" applyAlignment="1">
      <alignment horizontal="left" vertical="center" wrapText="1"/>
    </xf>
    <xf numFmtId="0" fontId="39" fillId="9" borderId="10" xfId="1" applyFont="1" applyFill="1" applyBorder="1" applyAlignment="1">
      <alignment horizontal="left" vertical="center" wrapText="1"/>
    </xf>
    <xf numFmtId="0" fontId="39" fillId="9" borderId="11" xfId="1" applyFont="1" applyFill="1" applyBorder="1" applyAlignment="1">
      <alignment horizontal="left" vertical="center" wrapText="1"/>
    </xf>
    <xf numFmtId="0" fontId="39" fillId="9" borderId="12" xfId="1" applyFont="1" applyFill="1" applyBorder="1" applyAlignment="1">
      <alignment horizontal="left" vertical="center" wrapText="1"/>
    </xf>
    <xf numFmtId="0" fontId="116" fillId="15" borderId="10" xfId="1" applyFont="1" applyFill="1" applyBorder="1" applyAlignment="1">
      <alignment horizontal="left" vertical="center" wrapText="1"/>
    </xf>
    <xf numFmtId="0" fontId="116" fillId="15" borderId="11" xfId="1" applyFont="1" applyFill="1" applyBorder="1" applyAlignment="1">
      <alignment horizontal="left" vertical="center" wrapText="1"/>
    </xf>
    <xf numFmtId="0" fontId="116" fillId="15" borderId="12" xfId="1" applyFont="1" applyFill="1" applyBorder="1" applyAlignment="1">
      <alignment horizontal="left" vertical="center" wrapText="1"/>
    </xf>
    <xf numFmtId="0" fontId="117" fillId="2" borderId="10" xfId="1" applyFont="1" applyFill="1" applyBorder="1" applyAlignment="1" applyProtection="1">
      <alignment horizontal="left" vertical="center" wrapText="1"/>
      <protection locked="0"/>
    </xf>
    <xf numFmtId="0" fontId="117" fillId="2" borderId="11" xfId="1" applyFont="1" applyFill="1" applyBorder="1" applyAlignment="1" applyProtection="1">
      <alignment horizontal="left" vertical="center" wrapText="1"/>
      <protection locked="0"/>
    </xf>
    <xf numFmtId="0" fontId="117" fillId="2" borderId="12" xfId="1" applyFont="1" applyFill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  <protection locked="0"/>
    </xf>
    <xf numFmtId="0" fontId="39" fillId="0" borderId="10" xfId="1" applyFont="1" applyBorder="1" applyAlignment="1">
      <alignment horizontal="center" vertical="center" wrapText="1"/>
    </xf>
    <xf numFmtId="0" fontId="39" fillId="0" borderId="11" xfId="1" applyFont="1" applyBorder="1" applyAlignment="1">
      <alignment horizontal="center" vertical="center" wrapText="1"/>
    </xf>
    <xf numFmtId="0" fontId="39" fillId="0" borderId="12" xfId="1" applyFont="1" applyBorder="1" applyAlignment="1">
      <alignment horizontal="center" vertical="center" wrapText="1"/>
    </xf>
    <xf numFmtId="0" fontId="40" fillId="0" borderId="1" xfId="1" applyFont="1" applyBorder="1" applyAlignment="1">
      <alignment horizontal="left" vertical="center" wrapText="1"/>
    </xf>
    <xf numFmtId="0" fontId="48" fillId="0" borderId="0" xfId="0" applyFont="1" applyAlignment="1">
      <alignment horizontal="center" wrapText="1"/>
    </xf>
    <xf numFmtId="0" fontId="40" fillId="0" borderId="10" xfId="1" applyFont="1" applyBorder="1" applyAlignment="1">
      <alignment horizontal="left" vertical="center" wrapText="1"/>
    </xf>
    <xf numFmtId="0" fontId="40" fillId="0" borderId="11" xfId="1" applyFont="1" applyBorder="1" applyAlignment="1">
      <alignment horizontal="left" vertical="center" wrapText="1"/>
    </xf>
    <xf numFmtId="0" fontId="40" fillId="0" borderId="12" xfId="1" applyFont="1" applyBorder="1" applyAlignment="1">
      <alignment horizontal="left" vertical="center" wrapText="1"/>
    </xf>
    <xf numFmtId="0" fontId="49" fillId="0" borderId="4" xfId="0" applyFont="1" applyBorder="1" applyAlignment="1">
      <alignment horizontal="right" wrapText="1"/>
    </xf>
    <xf numFmtId="0" fontId="49" fillId="0" borderId="0" xfId="0" applyFont="1" applyAlignment="1">
      <alignment horizontal="left" wrapText="1"/>
    </xf>
    <xf numFmtId="0" fontId="5" fillId="0" borderId="5" xfId="0" applyFont="1" applyBorder="1" applyAlignment="1">
      <alignment horizontal="center" vertical="center" wrapText="1"/>
    </xf>
    <xf numFmtId="0" fontId="48" fillId="0" borderId="0" xfId="0" applyFont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justify" wrapText="1"/>
    </xf>
    <xf numFmtId="0" fontId="54" fillId="0" borderId="0" xfId="0" applyFont="1" applyAlignment="1">
      <alignment horizontal="left"/>
    </xf>
    <xf numFmtId="0" fontId="48" fillId="0" borderId="0" xfId="0" applyFont="1" applyAlignment="1">
      <alignment horizontal="justify" vertical="center" wrapText="1"/>
    </xf>
    <xf numFmtId="0" fontId="47" fillId="0" borderId="0" xfId="0" applyFont="1" applyAlignment="1">
      <alignment horizontal="center" wrapText="1"/>
    </xf>
    <xf numFmtId="0" fontId="47" fillId="0" borderId="0" xfId="0" applyFont="1" applyAlignment="1">
      <alignment horizontal="center"/>
    </xf>
    <xf numFmtId="0" fontId="54" fillId="0" borderId="0" xfId="0" applyFont="1" applyAlignment="1">
      <alignment horizontal="center" vertical="top"/>
    </xf>
    <xf numFmtId="0" fontId="18" fillId="0" borderId="2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47" fillId="0" borderId="0" xfId="0" applyFont="1"/>
    <xf numFmtId="0" fontId="49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top" wrapText="1"/>
    </xf>
    <xf numFmtId="0" fontId="116" fillId="3" borderId="10" xfId="1" applyFont="1" applyFill="1" applyBorder="1" applyAlignment="1">
      <alignment horizontal="left" vertical="center" wrapText="1"/>
    </xf>
    <xf numFmtId="0" fontId="116" fillId="3" borderId="11" xfId="1" applyFont="1" applyFill="1" applyBorder="1" applyAlignment="1">
      <alignment horizontal="left" vertical="center" wrapText="1"/>
    </xf>
    <xf numFmtId="0" fontId="116" fillId="3" borderId="12" xfId="1" applyFont="1" applyFill="1" applyBorder="1" applyAlignment="1">
      <alignment horizontal="left" vertical="center" wrapText="1"/>
    </xf>
    <xf numFmtId="0" fontId="116" fillId="2" borderId="10" xfId="1" applyFont="1" applyFill="1" applyBorder="1" applyAlignment="1" applyProtection="1">
      <alignment horizontal="left" vertical="center" wrapText="1"/>
      <protection locked="0"/>
    </xf>
    <xf numFmtId="0" fontId="116" fillId="2" borderId="11" xfId="1" applyFont="1" applyFill="1" applyBorder="1" applyAlignment="1" applyProtection="1">
      <alignment horizontal="left" vertical="center" wrapText="1"/>
      <protection locked="0"/>
    </xf>
    <xf numFmtId="0" fontId="116" fillId="2" borderId="12" xfId="1" applyFont="1" applyFill="1" applyBorder="1" applyAlignment="1" applyProtection="1">
      <alignment horizontal="left" vertical="center" wrapText="1"/>
      <protection locked="0"/>
    </xf>
    <xf numFmtId="0" fontId="9" fillId="0" borderId="1" xfId="1" applyFont="1" applyBorder="1" applyAlignment="1">
      <alignment horizontal="center" vertical="center" wrapText="1"/>
    </xf>
    <xf numFmtId="0" fontId="116" fillId="2" borderId="10" xfId="1" applyFont="1" applyFill="1" applyBorder="1" applyAlignment="1">
      <alignment horizontal="left" vertical="center" wrapText="1"/>
    </xf>
    <xf numFmtId="0" fontId="116" fillId="2" borderId="11" xfId="1" applyFont="1" applyFill="1" applyBorder="1" applyAlignment="1">
      <alignment horizontal="left" vertical="center" wrapText="1"/>
    </xf>
    <xf numFmtId="0" fontId="116" fillId="2" borderId="12" xfId="1" applyFont="1" applyFill="1" applyBorder="1" applyAlignment="1">
      <alignment horizontal="left" vertical="center" wrapText="1"/>
    </xf>
    <xf numFmtId="0" fontId="16" fillId="0" borderId="1" xfId="1" applyFont="1" applyBorder="1" applyAlignment="1">
      <alignment horizontal="center" vertical="center" wrapText="1"/>
    </xf>
    <xf numFmtId="0" fontId="39" fillId="13" borderId="1" xfId="1" applyFont="1" applyFill="1" applyBorder="1" applyAlignment="1">
      <alignment horizontal="center" vertical="center" wrapText="1"/>
    </xf>
    <xf numFmtId="0" fontId="40" fillId="26" borderId="10" xfId="1" applyFont="1" applyFill="1" applyBorder="1" applyAlignment="1">
      <alignment horizontal="left" vertical="center" wrapText="1"/>
    </xf>
    <xf numFmtId="0" fontId="40" fillId="26" borderId="11" xfId="1" applyFont="1" applyFill="1" applyBorder="1" applyAlignment="1">
      <alignment horizontal="left" vertical="center" wrapText="1"/>
    </xf>
    <xf numFmtId="0" fontId="40" fillId="26" borderId="12" xfId="1" applyFont="1" applyFill="1" applyBorder="1" applyAlignment="1">
      <alignment horizontal="left" vertical="center" wrapText="1"/>
    </xf>
    <xf numFmtId="0" fontId="116" fillId="27" borderId="10" xfId="1" applyFont="1" applyFill="1" applyBorder="1" applyAlignment="1">
      <alignment horizontal="left" vertical="center" wrapText="1"/>
    </xf>
    <xf numFmtId="0" fontId="116" fillId="27" borderId="11" xfId="1" applyFont="1" applyFill="1" applyBorder="1" applyAlignment="1">
      <alignment horizontal="left" vertical="center" wrapText="1"/>
    </xf>
    <xf numFmtId="0" fontId="116" fillId="27" borderId="12" xfId="1" applyFont="1" applyFill="1" applyBorder="1" applyAlignment="1">
      <alignment horizontal="left" vertical="center" wrapText="1"/>
    </xf>
    <xf numFmtId="0" fontId="110" fillId="0" borderId="0" xfId="1" applyFont="1" applyAlignment="1" applyProtection="1">
      <alignment horizontal="left" vertical="top" wrapText="1"/>
      <protection locked="0"/>
    </xf>
    <xf numFmtId="0" fontId="39" fillId="0" borderId="0" xfId="1" applyFont="1" applyAlignment="1">
      <alignment horizontal="center" vertical="center" wrapText="1"/>
    </xf>
    <xf numFmtId="0" fontId="35" fillId="25" borderId="1" xfId="1" applyFont="1" applyFill="1" applyBorder="1" applyAlignment="1">
      <alignment horizontal="left" vertical="center" wrapText="1"/>
    </xf>
    <xf numFmtId="0" fontId="18" fillId="0" borderId="1" xfId="1" applyFont="1" applyBorder="1" applyAlignment="1">
      <alignment horizontal="center" vertical="center" wrapText="1"/>
    </xf>
    <xf numFmtId="43" fontId="18" fillId="0" borderId="1" xfId="1" applyNumberFormat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17" fillId="2" borderId="10" xfId="1" applyFont="1" applyFill="1" applyBorder="1" applyAlignment="1">
      <alignment horizontal="left" vertical="center" wrapText="1"/>
    </xf>
    <xf numFmtId="0" fontId="117" fillId="2" borderId="11" xfId="1" applyFont="1" applyFill="1" applyBorder="1" applyAlignment="1">
      <alignment horizontal="left" vertical="center" wrapText="1"/>
    </xf>
    <xf numFmtId="0" fontId="117" fillId="2" borderId="12" xfId="1" applyFont="1" applyFill="1" applyBorder="1" applyAlignment="1">
      <alignment horizontal="left" vertical="center" wrapText="1"/>
    </xf>
    <xf numFmtId="0" fontId="40" fillId="2" borderId="10" xfId="1" applyFont="1" applyFill="1" applyBorder="1" applyAlignment="1" applyProtection="1">
      <alignment horizontal="left" vertical="center" wrapText="1"/>
      <protection locked="0"/>
    </xf>
    <xf numFmtId="0" fontId="40" fillId="2" borderId="11" xfId="1" applyFont="1" applyFill="1" applyBorder="1" applyAlignment="1" applyProtection="1">
      <alignment horizontal="left" vertical="center" wrapText="1"/>
      <protection locked="0"/>
    </xf>
    <xf numFmtId="0" fontId="40" fillId="2" borderId="12" xfId="1" applyFont="1" applyFill="1" applyBorder="1" applyAlignment="1" applyProtection="1">
      <alignment horizontal="left" vertical="center" wrapText="1"/>
      <protection locked="0"/>
    </xf>
    <xf numFmtId="0" fontId="48" fillId="2" borderId="10" xfId="1" applyFont="1" applyFill="1" applyBorder="1" applyAlignment="1" applyProtection="1">
      <alignment horizontal="left" vertical="center" wrapText="1"/>
    </xf>
    <xf numFmtId="0" fontId="48" fillId="2" borderId="11" xfId="1" applyFont="1" applyFill="1" applyBorder="1" applyAlignment="1" applyProtection="1">
      <alignment horizontal="left" vertical="center" wrapText="1"/>
    </xf>
    <xf numFmtId="0" fontId="48" fillId="2" borderId="12" xfId="1" applyFont="1" applyFill="1" applyBorder="1" applyAlignment="1" applyProtection="1">
      <alignment horizontal="left" vertical="center" wrapText="1"/>
    </xf>
    <xf numFmtId="0" fontId="112" fillId="7" borderId="4" xfId="1" applyFont="1" applyFill="1" applyBorder="1" applyAlignment="1" applyProtection="1">
      <alignment horizontal="left" wrapText="1"/>
      <protection locked="0"/>
    </xf>
    <xf numFmtId="43" fontId="9" fillId="0" borderId="1" xfId="0" applyNumberFormat="1" applyFont="1" applyBorder="1" applyAlignment="1" applyProtection="1">
      <alignment horizontal="center"/>
      <protection locked="0"/>
    </xf>
  </cellXfs>
  <cellStyles count="39">
    <cellStyle name="br" xfId="7"/>
    <cellStyle name="col" xfId="8"/>
    <cellStyle name="Excel Built-in Normal" xfId="9"/>
    <cellStyle name="style0" xfId="10"/>
    <cellStyle name="td" xfId="11"/>
    <cellStyle name="tr" xfId="12"/>
    <cellStyle name="xl21" xfId="13"/>
    <cellStyle name="xl22" xfId="14"/>
    <cellStyle name="xl23" xfId="15"/>
    <cellStyle name="xl24" xfId="16"/>
    <cellStyle name="xl25" xfId="17"/>
    <cellStyle name="xl26" xfId="18"/>
    <cellStyle name="xl27" xfId="19"/>
    <cellStyle name="xl28" xfId="20"/>
    <cellStyle name="xl29" xfId="21"/>
    <cellStyle name="xl30" xfId="22"/>
    <cellStyle name="xl31" xfId="23"/>
    <cellStyle name="xl32" xfId="24"/>
    <cellStyle name="xl33" xfId="25"/>
    <cellStyle name="xl34" xfId="26"/>
    <cellStyle name="xl35" xfId="27"/>
    <cellStyle name="xl36" xfId="28"/>
    <cellStyle name="xl37" xfId="29"/>
    <cellStyle name="xl38" xfId="30"/>
    <cellStyle name="xl39" xfId="31"/>
    <cellStyle name="xl40" xfId="32"/>
    <cellStyle name="xl41" xfId="33"/>
    <cellStyle name="xl42" xfId="34"/>
    <cellStyle name="xl43" xfId="35"/>
    <cellStyle name="xl44" xfId="36"/>
    <cellStyle name="xl45" xfId="37"/>
    <cellStyle name="xl46" xfId="38"/>
    <cellStyle name="Обычный" xfId="0" builtinId="0"/>
    <cellStyle name="Обычный 2" xfId="1"/>
    <cellStyle name="Обычный 3" xfId="3"/>
    <cellStyle name="Финансовый" xfId="5" builtinId="3"/>
    <cellStyle name="Финансовый 2" xfId="2"/>
    <cellStyle name="Финансовый 3" xfId="4"/>
    <cellStyle name="Финансовый 4" xfId="6"/>
  </cellStyles>
  <dxfs count="0"/>
  <tableStyles count="0" defaultTableStyle="TableStyleMedium9" defaultPivotStyle="PivotStyleLight16"/>
  <colors>
    <mruColors>
      <color rgb="FFCCFF33"/>
      <color rgb="FF00CC00"/>
      <color rgb="FFFFFFCC"/>
      <color rgb="FFCC00CC"/>
      <color rgb="FF99FF99"/>
      <color rgb="FFCCFFFF"/>
      <color rgb="FFFFFF99"/>
      <color rgb="FF800000"/>
      <color rgb="FF9900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54;&#1048;%20&#1044;&#1054;&#1050;&#1059;&#1052;&#1045;&#1053;&#1058;&#1067;\Downloads\&#1055;&#1060;&#1061;&#1044;%20&#1089;%20&#1052;&#1040;&#1071;%20&#1060;&#1054;&#1056;&#1052;&#1040;%20&#1044;&#1054;&#105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 ЗАЩИТЕ бюджета"/>
      <sheetName val="КФО 2"/>
      <sheetName val="КФО 5"/>
      <sheetName val="КФО 4"/>
      <sheetName val="расшифровка 6"/>
      <sheetName val="ПРОВЕРКА"/>
      <sheetName val="ПЕЧАТЬ СВОД"/>
      <sheetName val="ПЕЧАТЬ ПЛАН"/>
      <sheetName val="Пояснительная з..."/>
    </sheetNames>
    <sheetDataSet>
      <sheetData sheetId="0"/>
      <sheetData sheetId="1"/>
      <sheetData sheetId="2"/>
      <sheetData sheetId="3"/>
      <sheetData sheetId="4"/>
      <sheetData sheetId="5">
        <row r="44">
          <cell r="I44">
            <v>0</v>
          </cell>
          <cell r="J44">
            <v>0</v>
          </cell>
        </row>
      </sheetData>
      <sheetData sheetId="6">
        <row r="19">
          <cell r="D19">
            <v>0</v>
          </cell>
        </row>
        <row r="20">
          <cell r="D20">
            <v>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471"/>
  <sheetViews>
    <sheetView view="pageBreakPreview" zoomScaleSheetLayoutView="100" workbookViewId="0">
      <selection activeCell="K95" sqref="K95"/>
    </sheetView>
  </sheetViews>
  <sheetFormatPr defaultRowHeight="15" x14ac:dyDescent="0.25"/>
  <cols>
    <col min="1" max="1" width="8.140625" customWidth="1"/>
    <col min="2" max="2" width="5" customWidth="1"/>
    <col min="3" max="3" width="11.42578125" customWidth="1"/>
    <col min="6" max="6" width="15.42578125" customWidth="1"/>
    <col min="7" max="7" width="18.140625" customWidth="1"/>
    <col min="8" max="8" width="20.7109375" customWidth="1"/>
    <col min="9" max="9" width="19.7109375" customWidth="1"/>
    <col min="10" max="10" width="20.42578125" customWidth="1"/>
    <col min="11" max="11" width="16.42578125" customWidth="1"/>
    <col min="12" max="12" width="13.85546875" customWidth="1"/>
    <col min="13" max="13" width="14.85546875" customWidth="1"/>
    <col min="14" max="14" width="15" bestFit="1" customWidth="1"/>
    <col min="15" max="15" width="15.28515625" customWidth="1"/>
    <col min="16" max="18" width="15.7109375" bestFit="1" customWidth="1"/>
    <col min="19" max="19" width="14.7109375" bestFit="1" customWidth="1"/>
  </cols>
  <sheetData>
    <row r="1" spans="1:15" ht="6.4" customHeight="1" x14ac:dyDescent="0.25"/>
    <row r="2" spans="1:15" ht="18.600000000000001" customHeight="1" x14ac:dyDescent="0.25">
      <c r="A2" s="1172" t="s">
        <v>587</v>
      </c>
      <c r="B2" s="1172"/>
      <c r="C2" s="1172"/>
      <c r="D2" s="1172"/>
      <c r="E2" s="1172"/>
      <c r="F2" s="1172"/>
      <c r="G2" s="1172"/>
      <c r="H2" s="1172"/>
      <c r="I2" s="1172"/>
      <c r="J2" s="1172"/>
    </row>
    <row r="3" spans="1:15" ht="9.75" customHeight="1" x14ac:dyDescent="0.3">
      <c r="A3" s="399"/>
      <c r="B3" s="399"/>
      <c r="C3" s="399"/>
      <c r="D3" s="399"/>
      <c r="E3" s="399"/>
      <c r="F3" s="399"/>
      <c r="G3" s="399"/>
      <c r="H3" s="399"/>
      <c r="I3" s="399"/>
      <c r="J3" s="399"/>
    </row>
    <row r="4" spans="1:15" ht="16.7" customHeight="1" x14ac:dyDescent="0.25">
      <c r="A4" s="1177" t="s">
        <v>179</v>
      </c>
      <c r="B4" s="1177"/>
      <c r="C4" s="1177" t="s">
        <v>389</v>
      </c>
      <c r="D4" s="1177" t="s">
        <v>77</v>
      </c>
      <c r="E4" s="1177"/>
      <c r="F4" s="1177"/>
      <c r="G4" s="1177"/>
      <c r="H4" s="1177" t="s">
        <v>104</v>
      </c>
      <c r="I4" s="1177"/>
      <c r="J4" s="1177"/>
    </row>
    <row r="5" spans="1:15" ht="16.7" customHeight="1" thickBot="1" x14ac:dyDescent="0.3">
      <c r="A5" s="1178"/>
      <c r="B5" s="1178"/>
      <c r="C5" s="1178"/>
      <c r="D5" s="1177"/>
      <c r="E5" s="1177"/>
      <c r="F5" s="1177"/>
      <c r="G5" s="1177"/>
      <c r="H5" s="276">
        <f>'расшифровка 4'!H14</f>
        <v>2025</v>
      </c>
      <c r="I5" s="276">
        <f>'расшифровка 4'!I14</f>
        <v>2026</v>
      </c>
      <c r="J5" s="276">
        <f>'расшифровка 4'!J14</f>
        <v>2027</v>
      </c>
    </row>
    <row r="6" spans="1:15" ht="20.25" customHeight="1" x14ac:dyDescent="0.25">
      <c r="A6" s="1117">
        <v>244</v>
      </c>
      <c r="B6" s="1118"/>
      <c r="C6" s="1186">
        <v>4</v>
      </c>
      <c r="D6" s="1182" t="s">
        <v>390</v>
      </c>
      <c r="E6" s="1183"/>
      <c r="F6" s="1183"/>
      <c r="G6" s="1183"/>
      <c r="H6" s="266">
        <f>'расшифровка 4'!H483+'расшифровка 4 (МСЗ)'!H484</f>
        <v>4398891.2300000004</v>
      </c>
      <c r="I6" s="266">
        <f>'расшифровка 4'!I483</f>
        <v>580709</v>
      </c>
      <c r="J6" s="266">
        <f>'расшифровка 4'!J483</f>
        <v>21462</v>
      </c>
      <c r="K6" s="740">
        <f>H6-'ПЕЧАТЬ 2024'!E55-'ПЕЧАТЬ 2024'!E56-'ПЕЧАТЬ 2024'!E58-'ПЕЧАТЬ 2024'!E60-'ПЕЧАТЬ 2024'!E61-'ПЕЧАТЬ 2024'!E62-'ПЕЧАТЬ 2024'!E63-'ПЕЧАТЬ 2024'!E64</f>
        <v>0</v>
      </c>
      <c r="L6" s="740"/>
      <c r="M6" s="740"/>
      <c r="N6" s="351"/>
      <c r="O6" s="351"/>
    </row>
    <row r="7" spans="1:15" ht="20.25" customHeight="1" x14ac:dyDescent="0.25">
      <c r="A7" s="1120">
        <v>243</v>
      </c>
      <c r="B7" s="1121"/>
      <c r="C7" s="1187"/>
      <c r="D7" s="1115" t="s">
        <v>392</v>
      </c>
      <c r="E7" s="1116"/>
      <c r="F7" s="1116"/>
      <c r="G7" s="1116"/>
      <c r="H7" s="729">
        <f>'расшифровка 4'!H130</f>
        <v>0</v>
      </c>
      <c r="I7" s="729">
        <f>'расшифровка 4'!I130</f>
        <v>0</v>
      </c>
      <c r="J7" s="729">
        <f>'расшифровка 4'!J130</f>
        <v>0</v>
      </c>
      <c r="K7" s="740">
        <f>H7-'ПЕЧАТЬ 2024'!E49-'ПЕЧАТЬ 2024'!E50</f>
        <v>0</v>
      </c>
      <c r="L7" s="740"/>
      <c r="M7" s="740"/>
      <c r="N7" s="351"/>
      <c r="O7" s="351"/>
    </row>
    <row r="8" spans="1:15" ht="20.25" customHeight="1" thickBot="1" x14ac:dyDescent="0.3">
      <c r="A8" s="1128">
        <v>247</v>
      </c>
      <c r="B8" s="1185"/>
      <c r="C8" s="1187"/>
      <c r="D8" s="1130" t="s">
        <v>582</v>
      </c>
      <c r="E8" s="1131"/>
      <c r="F8" s="1131"/>
      <c r="G8" s="1131"/>
      <c r="H8" s="704">
        <f>'расшифровка 4'!H145+'расшифровка 4 (МСЗ)'!H142</f>
        <v>1409012</v>
      </c>
      <c r="I8" s="704">
        <f>'расшифровка 4'!I145</f>
        <v>1409012</v>
      </c>
      <c r="J8" s="704">
        <f>'расшифровка 4'!J145</f>
        <v>1409012</v>
      </c>
      <c r="K8" s="740">
        <f>H8-'ПЕЧАТЬ 2024'!E59</f>
        <v>0</v>
      </c>
      <c r="L8" s="740"/>
      <c r="M8" s="740"/>
      <c r="N8" s="351"/>
      <c r="O8" s="351"/>
    </row>
    <row r="9" spans="1:15" ht="20.25" customHeight="1" thickBot="1" x14ac:dyDescent="0.3">
      <c r="A9" s="1096"/>
      <c r="B9" s="1097"/>
      <c r="C9" s="1187"/>
      <c r="D9" s="1098" t="s">
        <v>601</v>
      </c>
      <c r="E9" s="1098"/>
      <c r="F9" s="1098"/>
      <c r="G9" s="1099"/>
      <c r="H9" s="707">
        <f>H6+H7+H8</f>
        <v>5807903.2300000004</v>
      </c>
      <c r="I9" s="707">
        <f t="shared" ref="I9:J9" si="0">I6+I7+I8</f>
        <v>1989721</v>
      </c>
      <c r="J9" s="707">
        <f t="shared" si="0"/>
        <v>1430474</v>
      </c>
      <c r="K9" s="740">
        <f>H9-'ПЕЧАТЬ 2024'!E47</f>
        <v>0</v>
      </c>
      <c r="L9" s="740"/>
      <c r="M9" s="740"/>
      <c r="N9" s="351"/>
      <c r="O9" s="351"/>
    </row>
    <row r="10" spans="1:15" ht="20.25" customHeight="1" x14ac:dyDescent="0.25">
      <c r="A10" s="1117">
        <v>244</v>
      </c>
      <c r="B10" s="1184"/>
      <c r="C10" s="1153">
        <v>5</v>
      </c>
      <c r="D10" s="1155" t="s">
        <v>390</v>
      </c>
      <c r="E10" s="1156"/>
      <c r="F10" s="1156"/>
      <c r="G10" s="1156"/>
      <c r="H10" s="714">
        <f>'расшифровка 5'!H395</f>
        <v>1393307</v>
      </c>
      <c r="I10" s="714">
        <f>'расшифровка 5'!I395</f>
        <v>0</v>
      </c>
      <c r="J10" s="715">
        <f>'расшифровка 5'!J395</f>
        <v>0</v>
      </c>
      <c r="K10" s="740">
        <f>H10-'ПЕЧАТЬ 2024'!H54</f>
        <v>0</v>
      </c>
      <c r="L10" s="740"/>
      <c r="M10" s="740"/>
      <c r="N10" s="351"/>
      <c r="O10" s="351"/>
    </row>
    <row r="11" spans="1:15" ht="20.25" customHeight="1" thickBot="1" x14ac:dyDescent="0.3">
      <c r="A11" s="1157">
        <v>243</v>
      </c>
      <c r="B11" s="1158"/>
      <c r="C11" s="1154"/>
      <c r="D11" s="1159" t="s">
        <v>392</v>
      </c>
      <c r="E11" s="1160"/>
      <c r="F11" s="1160"/>
      <c r="G11" s="1160"/>
      <c r="H11" s="730">
        <f>'расшифровка 5'!H112</f>
        <v>0</v>
      </c>
      <c r="I11" s="730">
        <f>'расшифровка 5'!I112</f>
        <v>0</v>
      </c>
      <c r="J11" s="731">
        <f>'расшифровка 5'!J112</f>
        <v>0</v>
      </c>
      <c r="K11" s="741">
        <f>H11-'ПЕЧАТЬ 2024'!H49-'ПЕЧАТЬ 2024'!H50</f>
        <v>0</v>
      </c>
      <c r="L11" s="740"/>
      <c r="M11" s="740"/>
      <c r="N11" s="351"/>
      <c r="O11" s="351"/>
    </row>
    <row r="12" spans="1:15" ht="20.25" customHeight="1" thickBot="1" x14ac:dyDescent="0.3">
      <c r="A12" s="1096"/>
      <c r="B12" s="1097"/>
      <c r="C12" s="717"/>
      <c r="D12" s="1098" t="s">
        <v>602</v>
      </c>
      <c r="E12" s="1098"/>
      <c r="F12" s="1098"/>
      <c r="G12" s="1099"/>
      <c r="H12" s="707">
        <f>H10+H11</f>
        <v>1393307</v>
      </c>
      <c r="I12" s="707">
        <f t="shared" ref="I12:J12" si="1">I10+I11</f>
        <v>0</v>
      </c>
      <c r="J12" s="707">
        <f t="shared" si="1"/>
        <v>0</v>
      </c>
      <c r="K12" s="741">
        <f>H12-'ПЕЧАТЬ 2024'!H47</f>
        <v>0</v>
      </c>
      <c r="L12" s="740"/>
      <c r="M12" s="740"/>
      <c r="N12" s="351"/>
      <c r="O12" s="351"/>
    </row>
    <row r="13" spans="1:15" ht="20.25" customHeight="1" x14ac:dyDescent="0.25">
      <c r="A13" s="1161">
        <v>244</v>
      </c>
      <c r="B13" s="1162"/>
      <c r="C13" s="1163">
        <v>2</v>
      </c>
      <c r="D13" s="1165" t="s">
        <v>390</v>
      </c>
      <c r="E13" s="1166"/>
      <c r="F13" s="1166"/>
      <c r="G13" s="1166"/>
      <c r="H13" s="705">
        <f>'расшифровка 2'!H452+ПФДО!H453</f>
        <v>687803.72</v>
      </c>
      <c r="I13" s="705">
        <f>'расшифровка 2'!I452+ПФДО!I453</f>
        <v>0</v>
      </c>
      <c r="J13" s="705">
        <f>'расшифровка 2'!J452+ПФДО!J453</f>
        <v>0</v>
      </c>
      <c r="K13" s="740">
        <f>H13-'ПЕЧАТЬ 2024'!J55-'ПЕЧАТЬ 2024'!J56-'ПЕЧАТЬ 2024'!J58-'ПЕЧАТЬ 2024'!J60-'ПЕЧАТЬ 2024'!J61-'ПЕЧАТЬ 2024'!J62-'ПЕЧАТЬ 2024'!J63-'ПЕЧАТЬ 2024'!J64</f>
        <v>0</v>
      </c>
      <c r="L13" s="740"/>
      <c r="M13" s="740"/>
      <c r="N13" s="351"/>
      <c r="O13" s="351"/>
    </row>
    <row r="14" spans="1:15" ht="20.25" customHeight="1" x14ac:dyDescent="0.25">
      <c r="A14" s="1188">
        <v>243</v>
      </c>
      <c r="B14" s="1189"/>
      <c r="C14" s="1164"/>
      <c r="D14" s="1115" t="s">
        <v>392</v>
      </c>
      <c r="E14" s="1116"/>
      <c r="F14" s="1116"/>
      <c r="G14" s="1116"/>
      <c r="H14" s="732">
        <f>'расшифровка 2'!H122</f>
        <v>0</v>
      </c>
      <c r="I14" s="732">
        <f>'расшифровка 2'!I122</f>
        <v>0</v>
      </c>
      <c r="J14" s="732">
        <f>'расшифровка 2'!J122</f>
        <v>0</v>
      </c>
      <c r="K14" s="741">
        <f>H14-'ПЕЧАТЬ 2024'!J49-'ПЕЧАТЬ 2024'!J50</f>
        <v>0</v>
      </c>
      <c r="L14" s="742"/>
      <c r="M14" s="742"/>
    </row>
    <row r="15" spans="1:15" ht="20.25" customHeight="1" thickBot="1" x14ac:dyDescent="0.3">
      <c r="A15" s="1128">
        <v>247</v>
      </c>
      <c r="B15" s="1129"/>
      <c r="C15" s="716"/>
      <c r="D15" s="1130" t="s">
        <v>582</v>
      </c>
      <c r="E15" s="1131"/>
      <c r="F15" s="1131"/>
      <c r="G15" s="1131"/>
      <c r="H15" s="704">
        <f>'расшифровка 2'!H151+ПФДО!H149</f>
        <v>21535</v>
      </c>
      <c r="I15" s="704">
        <f>'расшифровка 2'!I151+ПФДО!I149</f>
        <v>0</v>
      </c>
      <c r="J15" s="704">
        <f>'расшифровка 2'!J151+ПФДО!J149</f>
        <v>0</v>
      </c>
      <c r="K15" s="740">
        <f>H15-'ПЕЧАТЬ 2024'!J59</f>
        <v>0</v>
      </c>
      <c r="L15" s="740"/>
      <c r="M15" s="740"/>
      <c r="N15" s="351"/>
      <c r="O15" s="351"/>
    </row>
    <row r="16" spans="1:15" ht="20.25" customHeight="1" thickBot="1" x14ac:dyDescent="0.3">
      <c r="A16" s="1096"/>
      <c r="B16" s="1097"/>
      <c r="C16" s="717"/>
      <c r="D16" s="1098" t="s">
        <v>603</v>
      </c>
      <c r="E16" s="1098"/>
      <c r="F16" s="1098"/>
      <c r="G16" s="1099"/>
      <c r="H16" s="707">
        <f>H13+H14+H15</f>
        <v>709338.72</v>
      </c>
      <c r="I16" s="707">
        <f t="shared" ref="I16:J16" si="2">I13+I14+I15</f>
        <v>0</v>
      </c>
      <c r="J16" s="707">
        <f t="shared" si="2"/>
        <v>0</v>
      </c>
      <c r="K16" s="740">
        <f>H16-'ПЕЧАТЬ 2024'!J47</f>
        <v>0</v>
      </c>
      <c r="L16" s="740"/>
      <c r="M16" s="740"/>
      <c r="N16" s="351"/>
      <c r="O16" s="351"/>
    </row>
    <row r="17" spans="1:19" ht="20.25" hidden="1" customHeight="1" x14ac:dyDescent="0.25">
      <c r="A17" s="709"/>
      <c r="B17" s="710"/>
      <c r="C17" s="706"/>
      <c r="D17" s="711"/>
      <c r="E17" s="711"/>
      <c r="F17" s="711"/>
      <c r="G17" s="711"/>
      <c r="H17" s="712"/>
      <c r="I17" s="712"/>
      <c r="J17" s="713"/>
      <c r="K17" s="741"/>
      <c r="L17" s="742"/>
      <c r="M17" s="742"/>
    </row>
    <row r="18" spans="1:19" ht="20.25" hidden="1" customHeight="1" thickBot="1" x14ac:dyDescent="0.3">
      <c r="A18" s="709"/>
      <c r="B18" s="710"/>
      <c r="C18" s="706"/>
      <c r="D18" s="710"/>
      <c r="E18" s="710"/>
      <c r="F18" s="710"/>
      <c r="G18" s="710"/>
      <c r="H18" s="712"/>
      <c r="I18" s="712"/>
      <c r="J18" s="713"/>
      <c r="K18" s="741"/>
      <c r="L18" s="742"/>
      <c r="M18" s="742"/>
    </row>
    <row r="19" spans="1:19" ht="20.25" customHeight="1" x14ac:dyDescent="0.25">
      <c r="A19" s="1117">
        <v>244</v>
      </c>
      <c r="B19" s="1118"/>
      <c r="C19" s="1167" t="s">
        <v>391</v>
      </c>
      <c r="D19" s="1119" t="s">
        <v>589</v>
      </c>
      <c r="E19" s="1119"/>
      <c r="F19" s="1119"/>
      <c r="G19" s="1119"/>
      <c r="H19" s="267">
        <f t="shared" ref="H19:J20" si="3">H6+H10+H13</f>
        <v>6480001.9500000002</v>
      </c>
      <c r="I19" s="267">
        <f t="shared" si="3"/>
        <v>580709</v>
      </c>
      <c r="J19" s="268">
        <f t="shared" si="3"/>
        <v>21462</v>
      </c>
      <c r="K19" s="740">
        <f>H19-'ПЕЧАТЬ 2024'!D55-'ПЕЧАТЬ 2024'!D56-'ПЕЧАТЬ 2024'!D58-'ПЕЧАТЬ 2024'!D60-'ПЕЧАТЬ 2024'!D61-'ПЕЧАТЬ 2024'!D62-'ПЕЧАТЬ 2024'!D63-'ПЕЧАТЬ 2024'!D64</f>
        <v>0</v>
      </c>
      <c r="L19" s="740">
        <f>H19-'ПЕЧАТЬ ПЛАН'!K69</f>
        <v>0</v>
      </c>
      <c r="M19" s="740">
        <f>I19-'ПЕЧАТЬ ПЛАН'!L69</f>
        <v>0</v>
      </c>
      <c r="N19" s="350">
        <f>J19-'ПЕЧАТЬ ПЛАН'!M69</f>
        <v>0</v>
      </c>
    </row>
    <row r="20" spans="1:19" ht="20.25" customHeight="1" x14ac:dyDescent="0.25">
      <c r="A20" s="1120">
        <v>243</v>
      </c>
      <c r="B20" s="1121"/>
      <c r="C20" s="1168"/>
      <c r="D20" s="1121" t="s">
        <v>590</v>
      </c>
      <c r="E20" s="1121"/>
      <c r="F20" s="1121"/>
      <c r="G20" s="1121"/>
      <c r="H20" s="733">
        <f t="shared" si="3"/>
        <v>0</v>
      </c>
      <c r="I20" s="733">
        <f t="shared" si="3"/>
        <v>0</v>
      </c>
      <c r="J20" s="734">
        <f t="shared" si="3"/>
        <v>0</v>
      </c>
      <c r="K20" s="740">
        <f>H20-'ПЕЧАТЬ 2024'!D48</f>
        <v>0</v>
      </c>
      <c r="L20" s="740">
        <f>H20-'ПЕЧАТЬ ПЛАН'!K68</f>
        <v>0</v>
      </c>
      <c r="M20" s="740">
        <f>I20-'ПЕЧАТЬ ПЛАН'!L68</f>
        <v>0</v>
      </c>
      <c r="N20" s="348">
        <f>J20-'ПЕЧАТЬ ПЛАН'!M68</f>
        <v>0</v>
      </c>
    </row>
    <row r="21" spans="1:19" ht="20.25" customHeight="1" thickBot="1" x14ac:dyDescent="0.3">
      <c r="A21" s="1132">
        <v>247</v>
      </c>
      <c r="B21" s="1133"/>
      <c r="C21" s="1169"/>
      <c r="D21" s="1134" t="s">
        <v>591</v>
      </c>
      <c r="E21" s="1134"/>
      <c r="F21" s="1134"/>
      <c r="G21" s="1134"/>
      <c r="H21" s="718">
        <f>H8+H15</f>
        <v>1430547</v>
      </c>
      <c r="I21" s="718">
        <f>I8+I15</f>
        <v>1409012</v>
      </c>
      <c r="J21" s="718">
        <f>J8+J15</f>
        <v>1409012</v>
      </c>
      <c r="K21" s="740">
        <f>H21-'ПЕЧАТЬ 2024'!D59</f>
        <v>0</v>
      </c>
      <c r="L21" s="740">
        <f>I21-'ПЕЧАТЬ ПЛАН'!L70</f>
        <v>0</v>
      </c>
      <c r="M21" s="740">
        <f>J21-'ПЕЧАТЬ ПЛАН'!M70</f>
        <v>0</v>
      </c>
      <c r="N21" s="348"/>
    </row>
    <row r="22" spans="1:19" ht="7.5" customHeight="1" thickBot="1" x14ac:dyDescent="0.3">
      <c r="A22" s="426"/>
      <c r="B22" s="426"/>
      <c r="C22" s="426"/>
      <c r="D22" s="426"/>
      <c r="E22" s="426"/>
      <c r="F22" s="426"/>
      <c r="G22" s="426"/>
      <c r="H22" s="427"/>
      <c r="I22" s="427"/>
      <c r="J22" s="427"/>
      <c r="K22" s="740"/>
      <c r="L22" s="742"/>
      <c r="M22" s="742"/>
    </row>
    <row r="23" spans="1:19" ht="16.5" thickBot="1" x14ac:dyDescent="0.3">
      <c r="A23" s="1179" t="s">
        <v>588</v>
      </c>
      <c r="B23" s="1180"/>
      <c r="C23" s="1180"/>
      <c r="D23" s="1180"/>
      <c r="E23" s="1180"/>
      <c r="F23" s="1180"/>
      <c r="G23" s="1181"/>
      <c r="H23" s="719">
        <f>H19+H20+H21</f>
        <v>7910548.9500000002</v>
      </c>
      <c r="I23" s="719">
        <f t="shared" ref="I23:J23" si="4">I19+I20+I21</f>
        <v>1989721</v>
      </c>
      <c r="J23" s="719">
        <f t="shared" si="4"/>
        <v>1430474</v>
      </c>
      <c r="K23" s="740">
        <f>H23-'ПЕЧАТЬ 2024'!D47</f>
        <v>0</v>
      </c>
      <c r="L23" s="740">
        <f>H23-'ПЕЧАТЬ ПЛАН'!K66</f>
        <v>0</v>
      </c>
      <c r="M23" s="740">
        <f>I23-'ПЕЧАТЬ ПЛАН'!L66</f>
        <v>0</v>
      </c>
      <c r="N23" s="347">
        <f>J23-'ПЕЧАТЬ ПЛАН'!M66</f>
        <v>0</v>
      </c>
    </row>
    <row r="24" spans="1:19" ht="16.5" thickBot="1" x14ac:dyDescent="0.3">
      <c r="A24" s="428"/>
      <c r="B24" s="428"/>
      <c r="C24" s="428"/>
      <c r="D24" s="428"/>
      <c r="E24" s="428"/>
      <c r="F24" s="428"/>
      <c r="G24" s="720" t="s">
        <v>393</v>
      </c>
      <c r="H24" s="721">
        <f>H23-'ПЕЧАТЬ ПЛАН'!K66</f>
        <v>0</v>
      </c>
      <c r="I24" s="721">
        <f>I23-'ПЕЧАТЬ ПЛАН'!L66</f>
        <v>0</v>
      </c>
      <c r="J24" s="721">
        <f>J23-'ПЕЧАТЬ ПЛАН'!M66</f>
        <v>0</v>
      </c>
    </row>
    <row r="25" spans="1:19" ht="14.1" customHeight="1" thickBot="1" x14ac:dyDescent="0.35">
      <c r="A25" s="429" t="s">
        <v>839</v>
      </c>
      <c r="B25" s="430"/>
      <c r="C25" s="430"/>
      <c r="D25" s="430"/>
      <c r="E25" s="430"/>
      <c r="F25" s="430"/>
      <c r="G25" s="430"/>
      <c r="H25" s="430"/>
      <c r="I25" s="430"/>
      <c r="J25" s="431"/>
      <c r="P25" s="1017">
        <f>ПФДО!H454+'расшифровка 2'!H453+'расшифровка 5'!H396+'расшифровка 4'!H484</f>
        <v>45626385.719999999</v>
      </c>
      <c r="Q25" s="1017">
        <f>ПФДО!I454+'расшифровка 2'!I453+'расшифровка 5'!I396+'расшифровка 4'!I484</f>
        <v>41784596</v>
      </c>
      <c r="R25" s="1017">
        <f>ПФДО!J454+'расшифровка 2'!J453+'расшифровка 5'!J396+'расшифровка 4'!J484</f>
        <v>41125805</v>
      </c>
      <c r="S25" s="1017"/>
    </row>
    <row r="26" spans="1:19" x14ac:dyDescent="0.25">
      <c r="A26" s="194"/>
      <c r="B26" s="194"/>
      <c r="C26" s="194"/>
      <c r="D26" s="194"/>
      <c r="E26" s="194"/>
      <c r="F26" s="194"/>
      <c r="G26" s="194"/>
      <c r="H26" s="194"/>
      <c r="I26" s="194"/>
      <c r="J26" s="194"/>
    </row>
    <row r="27" spans="1:19" ht="20.25" customHeight="1" x14ac:dyDescent="0.25">
      <c r="A27" s="1122" t="s">
        <v>179</v>
      </c>
      <c r="B27" s="1122"/>
      <c r="C27" s="1122" t="s">
        <v>77</v>
      </c>
      <c r="D27" s="1122"/>
      <c r="E27" s="1122"/>
      <c r="F27" s="1122"/>
      <c r="G27" s="13"/>
      <c r="H27" s="277">
        <f>H5</f>
        <v>2025</v>
      </c>
      <c r="I27" s="277">
        <f t="shared" ref="I27:J27" si="5">I5</f>
        <v>2026</v>
      </c>
      <c r="J27" s="277">
        <f t="shared" si="5"/>
        <v>2027</v>
      </c>
    </row>
    <row r="28" spans="1:19" ht="18" customHeight="1" x14ac:dyDescent="0.25">
      <c r="A28" s="1123">
        <v>111</v>
      </c>
      <c r="B28" s="1124"/>
      <c r="C28" s="1173" t="s">
        <v>323</v>
      </c>
      <c r="D28" s="1173"/>
      <c r="E28" s="1173"/>
      <c r="F28" s="1173"/>
      <c r="G28" s="192" t="s">
        <v>166</v>
      </c>
      <c r="H28" s="189">
        <f>ПФДО!H16+'расшифровка 2'!H16+'расшифровка 4'!H17+'расшифровка 4 (МСЗ)'!H17</f>
        <v>38763705.380000003</v>
      </c>
      <c r="I28" s="189">
        <f>ПФДО!I16+'расшифровка 2'!I16+'расшифровка 4'!I17</f>
        <v>30487966</v>
      </c>
      <c r="J28" s="189">
        <f>ПФДО!J16+'расшифровка 2'!J16+'расшифровка 4'!J17</f>
        <v>30487966</v>
      </c>
    </row>
    <row r="29" spans="1:19" ht="18" customHeight="1" x14ac:dyDescent="0.25">
      <c r="A29" s="1125"/>
      <c r="B29" s="1126"/>
      <c r="C29" s="1173" t="s">
        <v>410</v>
      </c>
      <c r="D29" s="1173"/>
      <c r="E29" s="1173"/>
      <c r="F29" s="1173"/>
      <c r="G29" s="192" t="s">
        <v>167</v>
      </c>
      <c r="H29" s="189">
        <f>'расшифровка 4'!H16</f>
        <v>0</v>
      </c>
      <c r="I29" s="189">
        <f>'расшифровка 4'!I16</f>
        <v>0</v>
      </c>
      <c r="J29" s="189">
        <f>'расшифровка 4'!J16</f>
        <v>0</v>
      </c>
    </row>
    <row r="30" spans="1:19" ht="18" customHeight="1" x14ac:dyDescent="0.25">
      <c r="A30" s="1127"/>
      <c r="B30" s="1127"/>
      <c r="C30" s="1174"/>
      <c r="D30" s="1175"/>
      <c r="E30" s="1175"/>
      <c r="F30" s="1176"/>
      <c r="G30" s="195" t="s">
        <v>299</v>
      </c>
      <c r="H30" s="196">
        <f>H28+H29</f>
        <v>38763705.380000003</v>
      </c>
      <c r="I30" s="196">
        <f t="shared" ref="I30:J30" si="6">I28+I29</f>
        <v>30487966</v>
      </c>
      <c r="J30" s="196">
        <f t="shared" si="6"/>
        <v>30487966</v>
      </c>
    </row>
    <row r="31" spans="1:19" x14ac:dyDescent="0.25">
      <c r="A31" s="12"/>
      <c r="B31" s="12"/>
      <c r="C31" s="12"/>
      <c r="D31" s="12"/>
      <c r="E31" s="12"/>
      <c r="F31" s="12"/>
      <c r="G31" s="272" t="s">
        <v>393</v>
      </c>
      <c r="H31" s="271">
        <f>H30-'ПЕЧАТЬ ПЛАН'!K44</f>
        <v>0</v>
      </c>
      <c r="I31" s="271">
        <f>I30-'ПЕЧАТЬ ПЛАН'!L44</f>
        <v>0</v>
      </c>
      <c r="J31" s="271">
        <f>J30-'ПЕЧАТЬ ПЛАН'!M44</f>
        <v>0</v>
      </c>
    </row>
    <row r="32" spans="1:19" ht="29.25" customHeight="1" x14ac:dyDescent="0.25">
      <c r="A32" s="1123">
        <v>119</v>
      </c>
      <c r="B32" s="1124"/>
      <c r="C32" s="1190" t="s">
        <v>411</v>
      </c>
      <c r="D32" s="1191"/>
      <c r="E32" s="1191"/>
      <c r="F32" s="1192"/>
      <c r="G32" s="192" t="s">
        <v>166</v>
      </c>
      <c r="H32" s="189">
        <f>ПФДО!H23+'расшифровка 2'!H23+'расшифровка 4'!H23+'расшифровка 4 (МСЗ)'!H25</f>
        <v>11706638.289999999</v>
      </c>
      <c r="I32" s="189">
        <f>ПФДО!I23+'расшифровка 2'!I23+'расшифровка 4'!I23</f>
        <v>9207365</v>
      </c>
      <c r="J32" s="189">
        <f>ПФДО!J23+'расшифровка 2'!J23+'расшифровка 4'!J23</f>
        <v>9207365</v>
      </c>
    </row>
    <row r="33" spans="1:13" ht="18" customHeight="1" x14ac:dyDescent="0.25">
      <c r="A33" s="1125"/>
      <c r="B33" s="1126"/>
      <c r="C33" s="1173" t="s">
        <v>412</v>
      </c>
      <c r="D33" s="1173"/>
      <c r="E33" s="1173"/>
      <c r="F33" s="1173"/>
      <c r="G33" s="192" t="s">
        <v>167</v>
      </c>
      <c r="H33" s="189">
        <f>'расшифровка 4'!H24</f>
        <v>0</v>
      </c>
      <c r="I33" s="189">
        <f>'расшифровка 4'!I24</f>
        <v>0</v>
      </c>
      <c r="J33" s="189">
        <f>'расшифровка 4'!J24</f>
        <v>0</v>
      </c>
    </row>
    <row r="34" spans="1:13" ht="18" customHeight="1" x14ac:dyDescent="0.25">
      <c r="A34" s="1127"/>
      <c r="B34" s="1127"/>
      <c r="C34" s="1174"/>
      <c r="D34" s="1175"/>
      <c r="E34" s="1175"/>
      <c r="F34" s="1176"/>
      <c r="G34" s="195" t="s">
        <v>300</v>
      </c>
      <c r="H34" s="196">
        <f>H32+H33</f>
        <v>11706638.289999999</v>
      </c>
      <c r="I34" s="196">
        <f t="shared" ref="I34:J34" si="7">I32+I33</f>
        <v>9207365</v>
      </c>
      <c r="J34" s="196">
        <f t="shared" si="7"/>
        <v>9207365</v>
      </c>
    </row>
    <row r="35" spans="1:13" ht="14.45" customHeight="1" x14ac:dyDescent="0.25">
      <c r="A35" s="12"/>
      <c r="B35" s="12"/>
      <c r="C35" s="12"/>
      <c r="D35" s="12"/>
      <c r="E35" s="12"/>
      <c r="F35" s="12"/>
      <c r="G35" s="272" t="s">
        <v>393</v>
      </c>
      <c r="H35" s="271">
        <f>H34-'ПЕЧАТЬ ПЛАН'!K48</f>
        <v>0</v>
      </c>
      <c r="I35" s="271">
        <f>I34-'ПЕЧАТЬ ПЛАН'!L48</f>
        <v>0</v>
      </c>
      <c r="J35" s="271">
        <f>J34-'ПЕЧАТЬ ПЛАН'!M48</f>
        <v>0</v>
      </c>
    </row>
    <row r="36" spans="1:13" ht="15.6" customHeight="1" x14ac:dyDescent="0.25">
      <c r="A36" s="1171" t="s">
        <v>324</v>
      </c>
      <c r="B36" s="1171"/>
      <c r="C36" s="1170" t="s">
        <v>325</v>
      </c>
      <c r="D36" s="1170"/>
      <c r="E36" s="1170"/>
      <c r="F36" s="1170"/>
      <c r="G36" s="1170"/>
      <c r="H36" s="249">
        <f>H30+H34</f>
        <v>50470343.670000002</v>
      </c>
      <c r="I36" s="249">
        <f t="shared" ref="I36:J36" si="8">I30+I34</f>
        <v>39695331</v>
      </c>
      <c r="J36" s="249">
        <f t="shared" si="8"/>
        <v>39695331</v>
      </c>
      <c r="K36" s="347">
        <f>H36-'ПЕЧАТЬ ПЛАН'!K44-'ПЕЧАТЬ ПЛАН'!K48</f>
        <v>0</v>
      </c>
      <c r="L36" s="347">
        <f>I36-'ПЕЧАТЬ ПЛАН'!L44-'ПЕЧАТЬ ПЛАН'!L48</f>
        <v>0</v>
      </c>
      <c r="M36" s="347">
        <f>J36-'ПЕЧАТЬ ПЛАН'!M44-'ПЕЧАТЬ ПЛАН'!M48</f>
        <v>0</v>
      </c>
    </row>
    <row r="37" spans="1:13" ht="11.65" customHeight="1" x14ac:dyDescent="0.25">
      <c r="A37" s="12"/>
      <c r="B37" s="12"/>
      <c r="C37" s="12"/>
      <c r="D37" s="12"/>
      <c r="E37" s="12"/>
      <c r="F37" s="12"/>
      <c r="G37" s="12"/>
      <c r="H37" s="191"/>
      <c r="I37" s="191"/>
      <c r="J37" s="191"/>
    </row>
    <row r="38" spans="1:13" hidden="1" x14ac:dyDescent="0.25">
      <c r="A38" s="1106" t="s">
        <v>179</v>
      </c>
      <c r="B38" s="1106"/>
      <c r="C38" s="1106"/>
      <c r="D38" s="1106"/>
      <c r="E38" s="1106"/>
      <c r="F38" s="1106"/>
      <c r="G38" s="13"/>
      <c r="H38" s="277">
        <f>H5</f>
        <v>2025</v>
      </c>
      <c r="I38" s="277">
        <f t="shared" ref="I38:J38" si="9">I5</f>
        <v>2026</v>
      </c>
      <c r="J38" s="277">
        <f t="shared" si="9"/>
        <v>2027</v>
      </c>
    </row>
    <row r="39" spans="1:13" ht="20.25" hidden="1" customHeight="1" x14ac:dyDescent="0.25">
      <c r="A39" s="1107">
        <v>112</v>
      </c>
      <c r="B39" s="1107"/>
      <c r="C39" s="1135"/>
      <c r="D39" s="1106"/>
      <c r="E39" s="1106"/>
      <c r="F39" s="1106"/>
      <c r="G39" s="251" t="s">
        <v>180</v>
      </c>
      <c r="H39" s="189">
        <f>'расшифровка 4'!H53+'расшифровка 4 (МСЗ)'!H53</f>
        <v>0</v>
      </c>
      <c r="I39" s="189">
        <f>'расшифровка 4'!I53</f>
        <v>0</v>
      </c>
      <c r="J39" s="189">
        <f>'расшифровка 4'!J53</f>
        <v>0</v>
      </c>
    </row>
    <row r="40" spans="1:13" ht="17.850000000000001" hidden="1" customHeight="1" x14ac:dyDescent="0.25">
      <c r="A40" s="1107"/>
      <c r="B40" s="1107"/>
      <c r="C40" s="1136"/>
      <c r="D40" s="1136"/>
      <c r="E40" s="1136"/>
      <c r="F40" s="1135"/>
      <c r="G40" s="251" t="s">
        <v>181</v>
      </c>
      <c r="H40" s="189">
        <f>'расшифровка 5'!H51</f>
        <v>0</v>
      </c>
      <c r="I40" s="189">
        <f>'расшифровка 5'!I51</f>
        <v>0</v>
      </c>
      <c r="J40" s="189">
        <f>'расшифровка 5'!J51</f>
        <v>0</v>
      </c>
    </row>
    <row r="41" spans="1:13" ht="17.25" hidden="1" customHeight="1" x14ac:dyDescent="0.25">
      <c r="A41" s="1107"/>
      <c r="B41" s="1107"/>
      <c r="C41" s="1136"/>
      <c r="D41" s="1136"/>
      <c r="E41" s="1136"/>
      <c r="F41" s="1135"/>
      <c r="G41" s="251" t="s">
        <v>182</v>
      </c>
      <c r="H41" s="189">
        <f>'расшифровка 2'!H51</f>
        <v>0</v>
      </c>
      <c r="I41" s="189">
        <f>'расшифровка 2'!I51</f>
        <v>0</v>
      </c>
      <c r="J41" s="189">
        <f>'расшифровка 2'!J51</f>
        <v>0</v>
      </c>
    </row>
    <row r="42" spans="1:13" ht="19.149999999999999" hidden="1" customHeight="1" x14ac:dyDescent="0.25">
      <c r="A42" s="273"/>
      <c r="B42" s="274"/>
      <c r="C42" s="273"/>
      <c r="D42" s="275"/>
      <c r="E42" s="275"/>
      <c r="F42" s="274"/>
      <c r="G42" s="197" t="s">
        <v>304</v>
      </c>
      <c r="H42" s="198">
        <f>H39+H40+H41</f>
        <v>0</v>
      </c>
      <c r="I42" s="198">
        <f t="shared" ref="I42:J42" si="10">I39+I40+I41</f>
        <v>0</v>
      </c>
      <c r="J42" s="198">
        <f t="shared" si="10"/>
        <v>0</v>
      </c>
    </row>
    <row r="43" spans="1:13" x14ac:dyDescent="0.25">
      <c r="A43" s="1171" t="s">
        <v>326</v>
      </c>
      <c r="B43" s="1171"/>
      <c r="C43" s="1170" t="s">
        <v>327</v>
      </c>
      <c r="D43" s="1170"/>
      <c r="E43" s="1170"/>
      <c r="F43" s="1170"/>
      <c r="G43" s="1170"/>
      <c r="H43" s="249">
        <f>H36+H42</f>
        <v>50470343.670000002</v>
      </c>
      <c r="I43" s="249">
        <f t="shared" ref="I43:J43" si="11">I36+I42</f>
        <v>39695331</v>
      </c>
      <c r="J43" s="249">
        <f t="shared" si="11"/>
        <v>39695331</v>
      </c>
      <c r="K43" s="347">
        <f>H43-'ПЕЧАТЬ ПЛАН'!K43</f>
        <v>0</v>
      </c>
      <c r="L43" s="347">
        <f>I43-'ПЕЧАТЬ ПЛАН'!L43</f>
        <v>0</v>
      </c>
      <c r="M43" s="347">
        <f>J43-'ПЕЧАТЬ ПЛАН'!M43</f>
        <v>0</v>
      </c>
    </row>
    <row r="44" spans="1:13" x14ac:dyDescent="0.25">
      <c r="A44" s="12"/>
      <c r="B44" s="12"/>
      <c r="C44" s="12"/>
      <c r="D44" s="12"/>
      <c r="E44" s="12"/>
      <c r="F44" s="12"/>
      <c r="G44" s="272" t="s">
        <v>393</v>
      </c>
      <c r="H44" s="271">
        <f>H43-'ПЕЧАТЬ ПЛАН'!K43</f>
        <v>0</v>
      </c>
      <c r="I44" s="271">
        <f>I43-'ПЕЧАТЬ ПЛАН'!L43</f>
        <v>0</v>
      </c>
      <c r="J44" s="271">
        <f>J43-'ПЕЧАТЬ ПЛАН'!M43</f>
        <v>0</v>
      </c>
      <c r="K44" s="12"/>
    </row>
    <row r="45" spans="1:13" hidden="1" x14ac:dyDescent="0.25">
      <c r="A45" s="1106" t="s">
        <v>179</v>
      </c>
      <c r="B45" s="1106"/>
      <c r="C45" s="1106"/>
      <c r="D45" s="1106"/>
      <c r="E45" s="1106"/>
      <c r="F45" s="1106"/>
      <c r="G45" s="13"/>
      <c r="H45" s="277">
        <f>H5</f>
        <v>2025</v>
      </c>
      <c r="I45" s="277">
        <f t="shared" ref="I45:J45" si="12">I5</f>
        <v>2026</v>
      </c>
      <c r="J45" s="277">
        <f t="shared" si="12"/>
        <v>2027</v>
      </c>
      <c r="K45" s="12"/>
    </row>
    <row r="46" spans="1:13" ht="15.75" hidden="1" x14ac:dyDescent="0.25">
      <c r="A46" s="1107">
        <v>321</v>
      </c>
      <c r="B46" s="1107"/>
      <c r="C46" s="1135"/>
      <c r="D46" s="1106"/>
      <c r="E46" s="1106"/>
      <c r="F46" s="1106"/>
      <c r="G46" s="251" t="s">
        <v>180</v>
      </c>
      <c r="H46" s="189">
        <f>'расшифровка 4'!H78</f>
        <v>0</v>
      </c>
      <c r="I46" s="189">
        <f>'расшифровка 4'!I78</f>
        <v>0</v>
      </c>
      <c r="J46" s="189">
        <f>'расшифровка 4'!J78</f>
        <v>0</v>
      </c>
      <c r="K46" s="12"/>
    </row>
    <row r="47" spans="1:13" ht="15.75" hidden="1" x14ac:dyDescent="0.25">
      <c r="A47" s="1107"/>
      <c r="B47" s="1107"/>
      <c r="C47" s="1136"/>
      <c r="D47" s="1136"/>
      <c r="E47" s="1136"/>
      <c r="F47" s="1135"/>
      <c r="G47" s="251" t="s">
        <v>181</v>
      </c>
      <c r="H47" s="189"/>
      <c r="I47" s="189"/>
      <c r="J47" s="189"/>
      <c r="K47" s="12"/>
    </row>
    <row r="48" spans="1:13" ht="15.75" hidden="1" x14ac:dyDescent="0.25">
      <c r="A48" s="1107"/>
      <c r="B48" s="1107"/>
      <c r="C48" s="1136"/>
      <c r="D48" s="1136"/>
      <c r="E48" s="1136"/>
      <c r="F48" s="1135"/>
      <c r="G48" s="251" t="s">
        <v>182</v>
      </c>
      <c r="H48" s="189">
        <f>'расшифровка 2'!H70</f>
        <v>0</v>
      </c>
      <c r="I48" s="189">
        <f>'расшифровка 2'!I70</f>
        <v>0</v>
      </c>
      <c r="J48" s="189">
        <f>'расшифровка 2'!J70</f>
        <v>0</v>
      </c>
      <c r="K48" s="12"/>
    </row>
    <row r="49" spans="1:11" hidden="1" x14ac:dyDescent="0.25">
      <c r="A49" s="570"/>
      <c r="B49" s="571"/>
      <c r="C49" s="570"/>
      <c r="D49" s="572"/>
      <c r="E49" s="572"/>
      <c r="F49" s="571"/>
      <c r="G49" s="197" t="s">
        <v>533</v>
      </c>
      <c r="H49" s="198">
        <f>H46+H47+H48</f>
        <v>0</v>
      </c>
      <c r="I49" s="198">
        <f t="shared" ref="I49:J49" si="13">I46+I47+I48</f>
        <v>0</v>
      </c>
      <c r="J49" s="198">
        <f t="shared" si="13"/>
        <v>0</v>
      </c>
      <c r="K49" s="12"/>
    </row>
    <row r="50" spans="1:11" hidden="1" x14ac:dyDescent="0.25">
      <c r="A50" s="12"/>
      <c r="B50" s="12"/>
      <c r="C50" s="12"/>
      <c r="D50" s="12"/>
      <c r="E50" s="12"/>
      <c r="F50" s="12"/>
      <c r="G50" s="12"/>
      <c r="H50" s="191"/>
      <c r="I50" s="191"/>
      <c r="J50" s="191"/>
      <c r="K50" s="12"/>
    </row>
    <row r="51" spans="1:11" x14ac:dyDescent="0.25">
      <c r="A51" s="1106" t="s">
        <v>179</v>
      </c>
      <c r="B51" s="1106"/>
      <c r="C51" s="1111"/>
      <c r="D51" s="1111"/>
      <c r="E51" s="1111"/>
      <c r="F51" s="1111"/>
      <c r="G51" s="13"/>
      <c r="H51" s="278">
        <f>H5</f>
        <v>2025</v>
      </c>
      <c r="I51" s="278">
        <f t="shared" ref="I51:J51" si="14">I5</f>
        <v>2026</v>
      </c>
      <c r="J51" s="278">
        <f t="shared" si="14"/>
        <v>2027</v>
      </c>
    </row>
    <row r="52" spans="1:11" ht="20.25" customHeight="1" x14ac:dyDescent="0.25">
      <c r="A52" s="1082">
        <v>851</v>
      </c>
      <c r="B52" s="1083"/>
      <c r="C52" s="1108" t="s">
        <v>424</v>
      </c>
      <c r="D52" s="1109"/>
      <c r="E52" s="1109"/>
      <c r="F52" s="1110"/>
      <c r="G52" s="251" t="s">
        <v>180</v>
      </c>
      <c r="H52" s="189">
        <f>'расшифровка 4'!H97</f>
        <v>99544</v>
      </c>
      <c r="I52" s="189">
        <f>'расшифровка 4'!I97</f>
        <v>99544</v>
      </c>
      <c r="J52" s="189">
        <f>'расшифровка 4'!J97</f>
        <v>0</v>
      </c>
    </row>
    <row r="53" spans="1:11" ht="17.850000000000001" customHeight="1" x14ac:dyDescent="0.25">
      <c r="A53" s="1084"/>
      <c r="B53" s="1085"/>
      <c r="C53" s="1100"/>
      <c r="D53" s="1101"/>
      <c r="E53" s="1101"/>
      <c r="F53" s="1102"/>
      <c r="G53" s="251" t="s">
        <v>181</v>
      </c>
      <c r="H53" s="189">
        <f>'расшифровка 5'!H76</f>
        <v>0</v>
      </c>
      <c r="I53" s="189">
        <f>'расшифровка 5'!I76</f>
        <v>0</v>
      </c>
      <c r="J53" s="189">
        <f>'расшифровка 5'!J76</f>
        <v>0</v>
      </c>
    </row>
    <row r="54" spans="1:11" ht="17.25" customHeight="1" x14ac:dyDescent="0.25">
      <c r="A54" s="1084"/>
      <c r="B54" s="1085"/>
      <c r="C54" s="1100"/>
      <c r="D54" s="1101"/>
      <c r="E54" s="1101"/>
      <c r="F54" s="1102"/>
      <c r="G54" s="251" t="s">
        <v>182</v>
      </c>
      <c r="H54" s="189">
        <f>'расшифровка 2'!H89</f>
        <v>5988</v>
      </c>
      <c r="I54" s="189">
        <f>'расшифровка 2'!I89</f>
        <v>0</v>
      </c>
      <c r="J54" s="189">
        <f>'расшифровка 2'!J89</f>
        <v>0</v>
      </c>
    </row>
    <row r="55" spans="1:11" ht="19.149999999999999" customHeight="1" x14ac:dyDescent="0.25">
      <c r="A55" s="1086"/>
      <c r="B55" s="1087"/>
      <c r="C55" s="365"/>
      <c r="D55" s="366"/>
      <c r="E55" s="366"/>
      <c r="F55" s="367"/>
      <c r="G55" s="364" t="s">
        <v>301</v>
      </c>
      <c r="H55" s="190">
        <f>H52+H53+H54</f>
        <v>105532</v>
      </c>
      <c r="I55" s="190">
        <f t="shared" ref="I55:J55" si="15">I52+I53+I54</f>
        <v>99544</v>
      </c>
      <c r="J55" s="190">
        <f t="shared" si="15"/>
        <v>0</v>
      </c>
    </row>
    <row r="56" spans="1:11" hidden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pans="1:11" hidden="1" x14ac:dyDescent="0.25">
      <c r="A57" s="1106" t="s">
        <v>179</v>
      </c>
      <c r="B57" s="1106"/>
      <c r="C57" s="1111"/>
      <c r="D57" s="1111"/>
      <c r="E57" s="1111"/>
      <c r="F57" s="1111"/>
      <c r="G57" s="13"/>
      <c r="H57" s="277">
        <f>H5</f>
        <v>2025</v>
      </c>
      <c r="I57" s="277">
        <f t="shared" ref="I57:J57" si="16">I5</f>
        <v>2026</v>
      </c>
      <c r="J57" s="277">
        <f t="shared" si="16"/>
        <v>2027</v>
      </c>
    </row>
    <row r="58" spans="1:11" ht="20.25" hidden="1" customHeight="1" x14ac:dyDescent="0.25">
      <c r="A58" s="1107">
        <v>852</v>
      </c>
      <c r="B58" s="1137"/>
      <c r="C58" s="1103"/>
      <c r="D58" s="1104"/>
      <c r="E58" s="1104"/>
      <c r="F58" s="1105"/>
      <c r="G58" s="251" t="s">
        <v>180</v>
      </c>
      <c r="H58" s="189">
        <f>'расшифровка 4'!H105</f>
        <v>0</v>
      </c>
      <c r="I58" s="189">
        <f>'расшифровка 4'!I105</f>
        <v>0</v>
      </c>
      <c r="J58" s="189">
        <f>'расшифровка 4'!J105</f>
        <v>0</v>
      </c>
    </row>
    <row r="59" spans="1:11" ht="17.850000000000001" hidden="1" customHeight="1" x14ac:dyDescent="0.25">
      <c r="A59" s="1107"/>
      <c r="B59" s="1137"/>
      <c r="C59" s="1100"/>
      <c r="D59" s="1101"/>
      <c r="E59" s="1101"/>
      <c r="F59" s="1102"/>
      <c r="G59" s="251" t="s">
        <v>181</v>
      </c>
      <c r="H59" s="189">
        <f>'расшифровка 5'!H84</f>
        <v>0</v>
      </c>
      <c r="I59" s="189">
        <f>'расшифровка 5'!I84</f>
        <v>0</v>
      </c>
      <c r="J59" s="189">
        <f>'расшифровка 5'!J84</f>
        <v>0</v>
      </c>
    </row>
    <row r="60" spans="1:11" ht="17.25" hidden="1" customHeight="1" x14ac:dyDescent="0.25">
      <c r="A60" s="1107"/>
      <c r="B60" s="1137"/>
      <c r="C60" s="1100"/>
      <c r="D60" s="1101"/>
      <c r="E60" s="1101"/>
      <c r="F60" s="1102"/>
      <c r="G60" s="251" t="s">
        <v>182</v>
      </c>
      <c r="H60" s="189">
        <f>'расшифровка 2'!H97</f>
        <v>0</v>
      </c>
      <c r="I60" s="189">
        <f>'расшифровка 2'!I97</f>
        <v>0</v>
      </c>
      <c r="J60" s="189">
        <f>'расшифровка 2'!J97</f>
        <v>0</v>
      </c>
    </row>
    <row r="61" spans="1:11" ht="19.149999999999999" hidden="1" customHeight="1" x14ac:dyDescent="0.25">
      <c r="A61" s="273"/>
      <c r="B61" s="275"/>
      <c r="C61" s="365"/>
      <c r="D61" s="366"/>
      <c r="E61" s="366"/>
      <c r="F61" s="367"/>
      <c r="G61" s="364" t="s">
        <v>303</v>
      </c>
      <c r="H61" s="190">
        <f>H58+H59+H60</f>
        <v>0</v>
      </c>
      <c r="I61" s="190">
        <f t="shared" ref="I61:J61" si="17">I58+I59+I60</f>
        <v>0</v>
      </c>
      <c r="J61" s="190">
        <f t="shared" si="17"/>
        <v>0</v>
      </c>
    </row>
    <row r="62" spans="1:11" hidden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spans="1:11" hidden="1" x14ac:dyDescent="0.25">
      <c r="A63" s="1106" t="s">
        <v>179</v>
      </c>
      <c r="B63" s="1106"/>
      <c r="C63" s="1106"/>
      <c r="D63" s="1106"/>
      <c r="E63" s="1106"/>
      <c r="F63" s="1106"/>
      <c r="G63" s="13"/>
      <c r="H63" s="277">
        <f>H5</f>
        <v>2025</v>
      </c>
      <c r="I63" s="277">
        <f t="shared" ref="I63:J63" si="18">I5</f>
        <v>2026</v>
      </c>
      <c r="J63" s="277">
        <f t="shared" si="18"/>
        <v>2027</v>
      </c>
    </row>
    <row r="64" spans="1:11" ht="20.25" hidden="1" customHeight="1" x14ac:dyDescent="0.25">
      <c r="A64" s="1107">
        <v>853</v>
      </c>
      <c r="B64" s="1107"/>
      <c r="C64" s="1103" t="s">
        <v>97</v>
      </c>
      <c r="D64" s="1104"/>
      <c r="E64" s="1104"/>
      <c r="F64" s="1105"/>
      <c r="G64" s="251" t="s">
        <v>180</v>
      </c>
      <c r="H64" s="189">
        <f>'расшифровка 4'!H112</f>
        <v>0</v>
      </c>
      <c r="I64" s="189">
        <f>'расшифровка 4'!I112</f>
        <v>0</v>
      </c>
      <c r="J64" s="189">
        <f>'расшифровка 4'!J112</f>
        <v>0</v>
      </c>
    </row>
    <row r="65" spans="1:13" ht="17.850000000000001" hidden="1" customHeight="1" x14ac:dyDescent="0.25">
      <c r="A65" s="1107"/>
      <c r="B65" s="1107"/>
      <c r="C65" s="1100"/>
      <c r="D65" s="1101"/>
      <c r="E65" s="1101"/>
      <c r="F65" s="1102"/>
      <c r="G65" s="251" t="s">
        <v>181</v>
      </c>
      <c r="H65" s="189">
        <f>'расшифровка 5'!H91</f>
        <v>0</v>
      </c>
      <c r="I65" s="189">
        <f>'расшифровка 5'!I91</f>
        <v>0</v>
      </c>
      <c r="J65" s="189">
        <f>'расшифровка 5'!J91</f>
        <v>0</v>
      </c>
    </row>
    <row r="66" spans="1:13" ht="17.25" hidden="1" customHeight="1" x14ac:dyDescent="0.25">
      <c r="A66" s="1107"/>
      <c r="B66" s="1107"/>
      <c r="C66" s="1100"/>
      <c r="D66" s="1101"/>
      <c r="E66" s="1101"/>
      <c r="F66" s="1102"/>
      <c r="G66" s="251" t="s">
        <v>182</v>
      </c>
      <c r="H66" s="189">
        <f>'расшифровка 2'!H104</f>
        <v>0</v>
      </c>
      <c r="I66" s="189">
        <f>'расшифровка 2'!I104</f>
        <v>0</v>
      </c>
      <c r="J66" s="189">
        <f>'расшифровка 2'!J104</f>
        <v>0</v>
      </c>
    </row>
    <row r="67" spans="1:13" ht="19.149999999999999" hidden="1" customHeight="1" x14ac:dyDescent="0.25">
      <c r="A67" s="273"/>
      <c r="B67" s="274"/>
      <c r="C67" s="365"/>
      <c r="D67" s="366"/>
      <c r="E67" s="366"/>
      <c r="F67" s="367"/>
      <c r="G67" s="193" t="s">
        <v>302</v>
      </c>
      <c r="H67" s="190">
        <f>H64+H65+H66</f>
        <v>0</v>
      </c>
      <c r="I67" s="190">
        <f t="shared" ref="I67:J67" si="19">I64+I65+I66</f>
        <v>0</v>
      </c>
      <c r="J67" s="190">
        <f t="shared" si="19"/>
        <v>0</v>
      </c>
    </row>
    <row r="68" spans="1:13" ht="19.149999999999999" hidden="1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</row>
    <row r="69" spans="1:13" ht="19.149999999999999" customHeight="1" x14ac:dyDescent="0.25">
      <c r="A69" s="1088" t="s">
        <v>179</v>
      </c>
      <c r="B69" s="1088"/>
      <c r="C69" s="1088"/>
      <c r="D69" s="1088"/>
      <c r="E69" s="1088"/>
      <c r="F69" s="1088"/>
      <c r="G69" s="13"/>
      <c r="H69" s="692">
        <f>H5</f>
        <v>2025</v>
      </c>
      <c r="I69" s="692">
        <f t="shared" ref="I69:J69" si="20">I5</f>
        <v>2026</v>
      </c>
      <c r="J69" s="692">
        <f t="shared" si="20"/>
        <v>2027</v>
      </c>
      <c r="K69" s="348"/>
      <c r="L69" s="348"/>
      <c r="M69" s="348"/>
    </row>
    <row r="70" spans="1:13" ht="19.149999999999999" customHeight="1" x14ac:dyDescent="0.25">
      <c r="A70" s="1089">
        <v>247</v>
      </c>
      <c r="B70" s="1089"/>
      <c r="C70" s="1090" t="s">
        <v>582</v>
      </c>
      <c r="D70" s="1091"/>
      <c r="E70" s="1091"/>
      <c r="F70" s="1092"/>
      <c r="G70" s="251" t="s">
        <v>180</v>
      </c>
      <c r="H70" s="189">
        <f>'расшифровка 4'!H145+'расшифровка 4 (МСЗ)'!H142</f>
        <v>1409012</v>
      </c>
      <c r="I70" s="189">
        <f>'расшифровка 4'!I145</f>
        <v>1409012</v>
      </c>
      <c r="J70" s="189">
        <f>'расшифровка 4'!J145</f>
        <v>1409012</v>
      </c>
      <c r="K70" s="348"/>
      <c r="L70" s="348"/>
      <c r="M70" s="348"/>
    </row>
    <row r="71" spans="1:13" ht="19.149999999999999" customHeight="1" x14ac:dyDescent="0.25">
      <c r="A71" s="1089"/>
      <c r="B71" s="1089"/>
      <c r="C71" s="1093"/>
      <c r="D71" s="1094"/>
      <c r="E71" s="1094"/>
      <c r="F71" s="1095"/>
      <c r="G71" s="251" t="s">
        <v>181</v>
      </c>
      <c r="H71" s="189"/>
      <c r="I71" s="189"/>
      <c r="J71" s="189"/>
      <c r="K71" s="348"/>
      <c r="L71" s="348"/>
      <c r="M71" s="348"/>
    </row>
    <row r="72" spans="1:13" ht="19.149999999999999" hidden="1" customHeight="1" x14ac:dyDescent="0.25">
      <c r="A72" s="1089"/>
      <c r="B72" s="1089"/>
      <c r="C72" s="684"/>
      <c r="D72" s="685"/>
      <c r="E72" s="685"/>
      <c r="F72" s="686"/>
      <c r="G72" s="251" t="s">
        <v>425</v>
      </c>
      <c r="H72" s="189"/>
      <c r="I72" s="189"/>
      <c r="J72" s="189"/>
      <c r="K72" s="348"/>
      <c r="L72" s="348"/>
      <c r="M72" s="348"/>
    </row>
    <row r="73" spans="1:13" ht="19.149999999999999" customHeight="1" x14ac:dyDescent="0.25">
      <c r="A73" s="1089"/>
      <c r="B73" s="1089"/>
      <c r="C73" s="1093"/>
      <c r="D73" s="1094"/>
      <c r="E73" s="1094"/>
      <c r="F73" s="1095"/>
      <c r="G73" s="251" t="s">
        <v>182</v>
      </c>
      <c r="H73" s="189">
        <f>'расшифровка 2'!H151+ПФДО!H149</f>
        <v>21535</v>
      </c>
      <c r="I73" s="189">
        <f>'расшифровка 2'!I151+ПФДО!I149</f>
        <v>0</v>
      </c>
      <c r="J73" s="189">
        <f>'расшифровка 2'!J151+ПФДО!J149</f>
        <v>0</v>
      </c>
      <c r="K73" s="348"/>
      <c r="L73" s="348"/>
      <c r="M73" s="348"/>
    </row>
    <row r="74" spans="1:13" ht="19.149999999999999" customHeight="1" x14ac:dyDescent="0.25">
      <c r="A74" s="687"/>
      <c r="B74" s="688"/>
      <c r="C74" s="689"/>
      <c r="D74" s="690"/>
      <c r="E74" s="690"/>
      <c r="F74" s="691"/>
      <c r="G74" s="693" t="s">
        <v>583</v>
      </c>
      <c r="H74" s="694">
        <f>SUM(H70:H73)</f>
        <v>1430547</v>
      </c>
      <c r="I74" s="694">
        <f t="shared" ref="I74:J74" si="21">SUM(I70:I73)</f>
        <v>1409012</v>
      </c>
      <c r="J74" s="694">
        <f t="shared" si="21"/>
        <v>1409012</v>
      </c>
      <c r="K74" s="708">
        <f>H74-'ПЕЧАТЬ ПЛАН'!K70</f>
        <v>0</v>
      </c>
      <c r="L74" s="708">
        <f>I74-'ПЕЧАТЬ ПЛАН'!L70</f>
        <v>0</v>
      </c>
      <c r="M74" s="708">
        <f>J74-'ПЕЧАТЬ ПЛАН'!M70</f>
        <v>0</v>
      </c>
    </row>
    <row r="75" spans="1:13" ht="11.1" hidden="1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</row>
    <row r="76" spans="1:13" ht="14.45" hidden="1" customHeight="1" x14ac:dyDescent="0.25">
      <c r="A76" s="1106" t="s">
        <v>179</v>
      </c>
      <c r="B76" s="1106"/>
      <c r="C76" s="1106"/>
      <c r="D76" s="1106"/>
      <c r="E76" s="1106"/>
      <c r="F76" s="1106"/>
      <c r="G76" s="13"/>
      <c r="H76" s="277">
        <f>H5</f>
        <v>2025</v>
      </c>
      <c r="I76" s="277">
        <f t="shared" ref="I76:J76" si="22">I5</f>
        <v>2026</v>
      </c>
      <c r="J76" s="277">
        <f t="shared" si="22"/>
        <v>2027</v>
      </c>
    </row>
    <row r="77" spans="1:13" ht="19.149999999999999" hidden="1" customHeight="1" x14ac:dyDescent="0.25">
      <c r="A77" s="1107">
        <v>407</v>
      </c>
      <c r="B77" s="1107"/>
      <c r="C77" s="1103" t="s">
        <v>426</v>
      </c>
      <c r="D77" s="1104"/>
      <c r="E77" s="1104"/>
      <c r="F77" s="1105"/>
      <c r="G77" s="251" t="s">
        <v>180</v>
      </c>
      <c r="H77" s="189">
        <f>'расшифровка 4'!H160</f>
        <v>0</v>
      </c>
      <c r="I77" s="189">
        <f>'расшифровка 4'!I160</f>
        <v>0</v>
      </c>
      <c r="J77" s="189">
        <f>'расшифровка 4'!J160</f>
        <v>0</v>
      </c>
    </row>
    <row r="78" spans="1:13" ht="19.149999999999999" hidden="1" customHeight="1" x14ac:dyDescent="0.25">
      <c r="A78" s="1107"/>
      <c r="B78" s="1107"/>
      <c r="C78" s="1100"/>
      <c r="D78" s="1101"/>
      <c r="E78" s="1101"/>
      <c r="F78" s="1102"/>
      <c r="G78" s="251" t="s">
        <v>181</v>
      </c>
      <c r="H78" s="189">
        <f>'расшифровка 5'!H127</f>
        <v>0</v>
      </c>
      <c r="I78" s="189">
        <f>'расшифровка 5'!I127</f>
        <v>0</v>
      </c>
      <c r="J78" s="189">
        <f>'расшифровка 5'!J127</f>
        <v>0</v>
      </c>
    </row>
    <row r="79" spans="1:13" ht="19.149999999999999" hidden="1" customHeight="1" x14ac:dyDescent="0.25">
      <c r="A79" s="1107"/>
      <c r="B79" s="1107"/>
      <c r="C79" s="368"/>
      <c r="D79" s="369"/>
      <c r="E79" s="369"/>
      <c r="F79" s="370"/>
      <c r="G79" s="251" t="s">
        <v>425</v>
      </c>
      <c r="H79" s="189"/>
      <c r="I79" s="189"/>
      <c r="J79" s="189"/>
    </row>
    <row r="80" spans="1:13" ht="19.149999999999999" hidden="1" customHeight="1" x14ac:dyDescent="0.25">
      <c r="A80" s="1107"/>
      <c r="B80" s="1107"/>
      <c r="C80" s="1100"/>
      <c r="D80" s="1101"/>
      <c r="E80" s="1101"/>
      <c r="F80" s="1102"/>
      <c r="G80" s="251" t="s">
        <v>182</v>
      </c>
      <c r="H80" s="189">
        <f>'расшифровка 2'!H137</f>
        <v>0</v>
      </c>
      <c r="I80" s="189">
        <f>'расшифровка 2'!I137</f>
        <v>0</v>
      </c>
      <c r="J80" s="189">
        <f>'расшифровка 2'!J137</f>
        <v>0</v>
      </c>
    </row>
    <row r="81" spans="1:16" ht="19.149999999999999" hidden="1" customHeight="1" x14ac:dyDescent="0.25">
      <c r="A81" s="273"/>
      <c r="B81" s="274"/>
      <c r="C81" s="365"/>
      <c r="D81" s="366"/>
      <c r="E81" s="366"/>
      <c r="F81" s="367"/>
      <c r="G81" s="193" t="s">
        <v>427</v>
      </c>
      <c r="H81" s="190">
        <f>SUM(H77:H80)</f>
        <v>0</v>
      </c>
      <c r="I81" s="190">
        <f t="shared" ref="I81:J81" si="23">SUM(I77:I80)</f>
        <v>0</v>
      </c>
      <c r="J81" s="190">
        <f t="shared" si="23"/>
        <v>0</v>
      </c>
      <c r="K81" s="348">
        <f>H81-'ПЕЧАТЬ ПЛАН'!K73</f>
        <v>0</v>
      </c>
      <c r="L81" s="348">
        <f>I81-'ПЕЧАТЬ ПЛАН'!L73</f>
        <v>0</v>
      </c>
      <c r="M81" s="348">
        <f>J81-'ПЕЧАТЬ ПЛАН'!M73</f>
        <v>0</v>
      </c>
    </row>
    <row r="82" spans="1:16" ht="9.75" hidden="1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348"/>
      <c r="L82" s="348"/>
      <c r="M82" s="348"/>
    </row>
    <row r="83" spans="1:16" hidden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</row>
    <row r="84" spans="1:16" ht="17.25" customHeight="1" x14ac:dyDescent="0.25">
      <c r="A84" s="1145" t="s">
        <v>461</v>
      </c>
      <c r="B84" s="1146"/>
      <c r="C84" s="1146"/>
      <c r="D84" s="1146"/>
      <c r="E84" s="1146"/>
      <c r="F84" s="1146"/>
      <c r="G84" s="1147"/>
      <c r="H84" s="408">
        <f>H5</f>
        <v>2025</v>
      </c>
      <c r="I84" s="408">
        <f t="shared" ref="I84:J84" si="24">I5</f>
        <v>2026</v>
      </c>
      <c r="J84" s="408">
        <f t="shared" si="24"/>
        <v>2027</v>
      </c>
    </row>
    <row r="85" spans="1:16" ht="17.100000000000001" customHeight="1" x14ac:dyDescent="0.3">
      <c r="A85" s="1144"/>
      <c r="B85" s="1144"/>
      <c r="C85" s="1149"/>
      <c r="D85" s="1150"/>
      <c r="E85" s="1150"/>
      <c r="F85" s="1150"/>
      <c r="G85" s="722" t="s">
        <v>447</v>
      </c>
      <c r="H85" s="398">
        <f>'расшифровка 4'!H484+'расшифровка 4 (МСЗ)'!H485</f>
        <v>55843970.899999999</v>
      </c>
      <c r="I85" s="398">
        <f>'расшифровка 4'!I484</f>
        <v>41784596</v>
      </c>
      <c r="J85" s="398">
        <f>'расшифровка 4'!J484</f>
        <v>41125805</v>
      </c>
    </row>
    <row r="86" spans="1:16" ht="17.100000000000001" customHeight="1" x14ac:dyDescent="0.3">
      <c r="A86" s="1144"/>
      <c r="B86" s="1144"/>
      <c r="C86" s="1149"/>
      <c r="D86" s="1150"/>
      <c r="E86" s="1150"/>
      <c r="F86" s="1150"/>
      <c r="G86" s="722" t="s">
        <v>448</v>
      </c>
      <c r="H86" s="398">
        <f>'расшифровка 5'!H396</f>
        <v>1393307</v>
      </c>
      <c r="I86" s="398">
        <f>'расшифровка 5'!I396</f>
        <v>0</v>
      </c>
      <c r="J86" s="398">
        <f>'расшифровка 5'!J396</f>
        <v>0</v>
      </c>
      <c r="K86" s="349">
        <f>H86-'ПЕЧАТЬ ПЛАН'!K32</f>
        <v>0</v>
      </c>
      <c r="L86" s="349">
        <f>I86-'ПЕЧАТЬ ПЛАН'!L32</f>
        <v>0</v>
      </c>
      <c r="M86" s="349">
        <f>J86-'ПЕЧАТЬ ПЛАН'!M32</f>
        <v>0</v>
      </c>
    </row>
    <row r="87" spans="1:16" ht="17.100000000000001" hidden="1" customHeight="1" x14ac:dyDescent="0.3">
      <c r="A87" s="1144"/>
      <c r="B87" s="1144"/>
      <c r="C87" s="1152"/>
      <c r="D87" s="1151"/>
      <c r="E87" s="1151"/>
      <c r="F87" s="1149"/>
      <c r="G87" s="722" t="s">
        <v>449</v>
      </c>
      <c r="H87" s="398">
        <f>'расшифровка 6'!H391</f>
        <v>0</v>
      </c>
      <c r="I87" s="398">
        <f>'расшифровка 6'!I391</f>
        <v>0</v>
      </c>
      <c r="J87" s="398">
        <f>'расшифровка 6'!J391</f>
        <v>0</v>
      </c>
      <c r="K87" s="349"/>
      <c r="L87" s="349"/>
      <c r="M87" s="349"/>
    </row>
    <row r="88" spans="1:16" ht="17.100000000000001" customHeight="1" x14ac:dyDescent="0.3">
      <c r="A88" s="1144"/>
      <c r="B88" s="1144"/>
      <c r="C88" s="1151"/>
      <c r="D88" s="1151"/>
      <c r="E88" s="1151"/>
      <c r="F88" s="1149"/>
      <c r="G88" s="722" t="s">
        <v>450</v>
      </c>
      <c r="H88" s="398">
        <f>'расшифровка 2'!H453+ПФДО!H454</f>
        <v>1249146.72</v>
      </c>
      <c r="I88" s="398">
        <f>'расшифровка 2'!I453+ПФДО!I454</f>
        <v>0</v>
      </c>
      <c r="J88" s="398">
        <f>'расшифровка 2'!J453+ПФДО!J454</f>
        <v>0</v>
      </c>
      <c r="N88" s="1112" t="s">
        <v>481</v>
      </c>
      <c r="O88" s="1113"/>
      <c r="P88" s="1114"/>
    </row>
    <row r="89" spans="1:16" ht="20.85" customHeight="1" x14ac:dyDescent="0.25">
      <c r="A89" s="1148" t="s">
        <v>451</v>
      </c>
      <c r="B89" s="1148"/>
      <c r="C89" s="1148"/>
      <c r="D89" s="1148"/>
      <c r="E89" s="1148"/>
      <c r="F89" s="1148"/>
      <c r="G89" s="1148"/>
      <c r="H89" s="477">
        <f>SUM(H85:H88)</f>
        <v>58486424.619999997</v>
      </c>
      <c r="I89" s="477">
        <f t="shared" ref="I89:J89" si="25">SUM(I85:I88)</f>
        <v>41784596</v>
      </c>
      <c r="J89" s="477">
        <f t="shared" si="25"/>
        <v>41125805</v>
      </c>
      <c r="K89" s="348">
        <f>H89-'ПЕЧАТЬ ПЛАН'!K42</f>
        <v>0</v>
      </c>
      <c r="L89" s="348">
        <f>I89-'ПЕЧАТЬ ПЛАН'!L42</f>
        <v>0</v>
      </c>
      <c r="M89" s="348">
        <f>J89-'ПЕЧАТЬ ПЛАН'!M42</f>
        <v>0</v>
      </c>
      <c r="N89" s="478">
        <f>H89-H30-H34-H42-H49-H55-H61-H67</f>
        <v>7910548.9499999955</v>
      </c>
      <c r="O89" s="478">
        <f>I89-I30-I34-I42-I49-I55-I61-I67</f>
        <v>1989721</v>
      </c>
      <c r="P89" s="478">
        <f>J89-J30-J34-J42-J49-J55-J61-J67</f>
        <v>1430474</v>
      </c>
    </row>
    <row r="90" spans="1:16" ht="9.75" hidden="1" customHeight="1" x14ac:dyDescent="0.25">
      <c r="A90" s="404"/>
      <c r="B90" s="404"/>
      <c r="C90" s="404"/>
      <c r="D90" s="404"/>
      <c r="E90" s="404"/>
      <c r="F90" s="404"/>
      <c r="G90" s="404"/>
      <c r="H90" s="405"/>
      <c r="I90" s="405"/>
      <c r="J90" s="405"/>
      <c r="K90" s="348"/>
      <c r="L90" s="348"/>
      <c r="M90" s="348"/>
      <c r="N90" s="46">
        <f>N89-H23</f>
        <v>0</v>
      </c>
    </row>
    <row r="91" spans="1:16" ht="16.5" x14ac:dyDescent="0.3">
      <c r="A91" s="1138" t="s">
        <v>895</v>
      </c>
      <c r="B91" s="1139"/>
      <c r="C91" s="1139"/>
      <c r="D91" s="1139"/>
      <c r="E91" s="1139"/>
      <c r="F91" s="1139"/>
      <c r="G91" s="1140"/>
      <c r="H91" s="400">
        <f>H5</f>
        <v>2025</v>
      </c>
      <c r="I91" s="400">
        <f t="shared" ref="I91:J91" si="26">I5</f>
        <v>2026</v>
      </c>
      <c r="J91" s="400">
        <f t="shared" si="26"/>
        <v>2027</v>
      </c>
      <c r="K91" s="1078" t="s">
        <v>927</v>
      </c>
    </row>
    <row r="92" spans="1:16" ht="17.100000000000001" customHeight="1" x14ac:dyDescent="0.3">
      <c r="A92" s="1141"/>
      <c r="B92" s="1142"/>
      <c r="C92" s="1142"/>
      <c r="D92" s="1142"/>
      <c r="E92" s="1142"/>
      <c r="F92" s="1142"/>
      <c r="G92" s="1143"/>
      <c r="H92" s="482">
        <f>H93+H94+H95</f>
        <v>55673431.670000002</v>
      </c>
      <c r="I92" s="482">
        <f>I93+I95</f>
        <v>41784596</v>
      </c>
      <c r="J92" s="482">
        <f>J93+J95</f>
        <v>41125805</v>
      </c>
      <c r="K92" s="403">
        <f>H92-H89</f>
        <v>-2812992.9499999955</v>
      </c>
      <c r="L92" s="403">
        <f t="shared" ref="L92:M92" si="27">I92-I89</f>
        <v>0</v>
      </c>
      <c r="M92" s="403">
        <f t="shared" si="27"/>
        <v>0</v>
      </c>
    </row>
    <row r="93" spans="1:16" ht="17.100000000000001" customHeight="1" x14ac:dyDescent="0.3">
      <c r="A93" s="423"/>
      <c r="B93" s="1194" t="s">
        <v>455</v>
      </c>
      <c r="C93" s="1195"/>
      <c r="D93" s="1195"/>
      <c r="E93" s="1195"/>
      <c r="F93" s="1195"/>
      <c r="G93" s="1196"/>
      <c r="H93" s="483">
        <f>'расшифровка 4'!H485+'расшифровка 4 (МСЗ)'!H486-'ПЕЧАТЬ 2024'!E26</f>
        <v>53225124.670000002</v>
      </c>
      <c r="I93" s="483">
        <f>'расшифровка 4'!I485</f>
        <v>41784596</v>
      </c>
      <c r="J93" s="483">
        <f>'расшифровка 4'!J485</f>
        <v>41125805</v>
      </c>
      <c r="K93" s="402">
        <f>H85-H93</f>
        <v>2618846.2299999967</v>
      </c>
      <c r="L93" s="402">
        <f t="shared" ref="L93:M93" si="28">I85-I93</f>
        <v>0</v>
      </c>
      <c r="M93" s="402">
        <f t="shared" si="28"/>
        <v>0</v>
      </c>
    </row>
    <row r="94" spans="1:16" ht="17.100000000000001" customHeight="1" x14ac:dyDescent="0.3">
      <c r="A94" s="418"/>
      <c r="B94" s="1197" t="s">
        <v>456</v>
      </c>
      <c r="C94" s="1198"/>
      <c r="D94" s="1198"/>
      <c r="E94" s="1198"/>
      <c r="F94" s="1198"/>
      <c r="G94" s="1199"/>
      <c r="H94" s="484">
        <f>'ПЕЧАТЬ 2024'!D16</f>
        <v>1393307</v>
      </c>
      <c r="I94" s="484">
        <f t="shared" ref="I94:J94" si="29">I86+I87</f>
        <v>0</v>
      </c>
      <c r="J94" s="484">
        <f t="shared" si="29"/>
        <v>0</v>
      </c>
      <c r="K94" s="402">
        <f>H86-H94</f>
        <v>0</v>
      </c>
      <c r="L94" s="402">
        <f t="shared" ref="L94:M94" si="30">I86-I94</f>
        <v>0</v>
      </c>
      <c r="M94" s="402">
        <f t="shared" si="30"/>
        <v>0</v>
      </c>
    </row>
    <row r="95" spans="1:16" ht="17.100000000000001" customHeight="1" x14ac:dyDescent="0.3">
      <c r="A95" s="423"/>
      <c r="B95" s="1194" t="s">
        <v>460</v>
      </c>
      <c r="C95" s="1195"/>
      <c r="D95" s="1195"/>
      <c r="E95" s="1195"/>
      <c r="F95" s="1195"/>
      <c r="G95" s="1196"/>
      <c r="H95" s="483">
        <f>H96+H97+H102+H98</f>
        <v>1055000</v>
      </c>
      <c r="I95" s="483">
        <f>I96+I97+I102+I98</f>
        <v>0</v>
      </c>
      <c r="J95" s="483">
        <f t="shared" ref="J95" si="31">J96+J97+J102+J98</f>
        <v>0</v>
      </c>
      <c r="K95" s="425">
        <f>H88-H95</f>
        <v>194146.71999999997</v>
      </c>
      <c r="L95" s="425">
        <f>I88-I95</f>
        <v>0</v>
      </c>
      <c r="M95" s="425">
        <f t="shared" ref="M95" si="32">J88-J95</f>
        <v>0</v>
      </c>
    </row>
    <row r="96" spans="1:16" ht="17.100000000000001" customHeight="1" x14ac:dyDescent="0.3">
      <c r="A96" s="423"/>
      <c r="B96" s="1194" t="s">
        <v>457</v>
      </c>
      <c r="C96" s="1195"/>
      <c r="D96" s="1195"/>
      <c r="E96" s="1195"/>
      <c r="F96" s="1195"/>
      <c r="G96" s="1196"/>
      <c r="H96" s="421">
        <f>'ПЕЧАТЬ 2024'!D19</f>
        <v>0</v>
      </c>
      <c r="I96" s="640">
        <f>'расшифровка 2'!I446</f>
        <v>0</v>
      </c>
      <c r="J96" s="640">
        <f>'расшифровка 2'!J446</f>
        <v>0</v>
      </c>
      <c r="K96" s="399"/>
      <c r="L96" s="399"/>
      <c r="M96" s="399"/>
    </row>
    <row r="97" spans="1:13" ht="17.100000000000001" customHeight="1" thickBot="1" x14ac:dyDescent="0.35">
      <c r="A97" s="424"/>
      <c r="B97" s="1209" t="s">
        <v>458</v>
      </c>
      <c r="C97" s="1210"/>
      <c r="D97" s="1210"/>
      <c r="E97" s="1210"/>
      <c r="F97" s="1210"/>
      <c r="G97" s="1211"/>
      <c r="H97" s="422">
        <f>'ПЕЧАТЬ 2024'!D20</f>
        <v>1000000</v>
      </c>
      <c r="I97" s="501">
        <f>'расшифровка 2'!I453</f>
        <v>0</v>
      </c>
      <c r="J97" s="501">
        <f>'расшифровка 2'!J453</f>
        <v>0</v>
      </c>
      <c r="K97" s="399"/>
      <c r="L97" s="399"/>
      <c r="M97" s="399"/>
    </row>
    <row r="98" spans="1:13" ht="17.100000000000001" customHeight="1" x14ac:dyDescent="0.3">
      <c r="A98" s="409"/>
      <c r="B98" s="1212" t="s">
        <v>459</v>
      </c>
      <c r="C98" s="1213"/>
      <c r="D98" s="1213"/>
      <c r="E98" s="1213"/>
      <c r="F98" s="1213"/>
      <c r="G98" s="1214"/>
      <c r="H98" s="410">
        <f>'ПЕЧАТЬ 2024'!D21</f>
        <v>55000</v>
      </c>
      <c r="I98" s="411">
        <v>0</v>
      </c>
      <c r="J98" s="412">
        <v>0</v>
      </c>
      <c r="K98" s="399"/>
      <c r="L98" s="399"/>
      <c r="M98" s="399"/>
    </row>
    <row r="99" spans="1:13" ht="17.100000000000001" customHeight="1" x14ac:dyDescent="0.3">
      <c r="A99" s="413"/>
      <c r="B99" s="1200" t="s">
        <v>452</v>
      </c>
      <c r="C99" s="1201"/>
      <c r="D99" s="1201"/>
      <c r="E99" s="1201"/>
      <c r="F99" s="1201"/>
      <c r="G99" s="1202"/>
      <c r="H99" s="406">
        <f>'ПЕЧАТЬ 2024'!D22</f>
        <v>0</v>
      </c>
      <c r="I99" s="406"/>
      <c r="J99" s="414"/>
      <c r="K99" s="399"/>
      <c r="L99" s="399"/>
      <c r="M99" s="399"/>
    </row>
    <row r="100" spans="1:13" ht="17.100000000000001" customHeight="1" x14ac:dyDescent="0.3">
      <c r="A100" s="413"/>
      <c r="B100" s="1200" t="s">
        <v>453</v>
      </c>
      <c r="C100" s="1201"/>
      <c r="D100" s="1201"/>
      <c r="E100" s="1201"/>
      <c r="F100" s="1201"/>
      <c r="G100" s="1202"/>
      <c r="H100" s="406">
        <f>'ПЕЧАТЬ 2024'!D23</f>
        <v>0</v>
      </c>
      <c r="I100" s="406"/>
      <c r="J100" s="414"/>
      <c r="K100" s="399"/>
      <c r="L100" s="399"/>
      <c r="M100" s="399"/>
    </row>
    <row r="101" spans="1:13" ht="17.100000000000001" customHeight="1" x14ac:dyDescent="0.3">
      <c r="A101" s="413"/>
      <c r="B101" s="1203" t="s">
        <v>454</v>
      </c>
      <c r="C101" s="1204"/>
      <c r="D101" s="1204"/>
      <c r="E101" s="1204"/>
      <c r="F101" s="1204"/>
      <c r="G101" s="1205"/>
      <c r="H101" s="407">
        <f>'ПЕЧАТЬ 2024'!D24</f>
        <v>0</v>
      </c>
      <c r="I101" s="407"/>
      <c r="J101" s="415"/>
      <c r="K101" s="399"/>
      <c r="L101" s="399"/>
      <c r="M101" s="399"/>
    </row>
    <row r="102" spans="1:13" ht="17.100000000000001" customHeight="1" x14ac:dyDescent="0.3">
      <c r="A102" s="413"/>
      <c r="B102" s="1203" t="s">
        <v>429</v>
      </c>
      <c r="C102" s="1204"/>
      <c r="D102" s="1204"/>
      <c r="E102" s="1204"/>
      <c r="F102" s="1204"/>
      <c r="G102" s="1205"/>
      <c r="H102" s="407">
        <f>'ПЕЧАТЬ 2024'!J25</f>
        <v>0</v>
      </c>
      <c r="I102" s="407">
        <f>ПФДО!I454</f>
        <v>0</v>
      </c>
      <c r="J102" s="407">
        <f>ПФДО!J454</f>
        <v>0</v>
      </c>
      <c r="K102" s="399"/>
      <c r="L102" s="399"/>
      <c r="M102" s="399"/>
    </row>
    <row r="103" spans="1:13" ht="17.100000000000001" customHeight="1" x14ac:dyDescent="0.3">
      <c r="A103" s="1206"/>
      <c r="B103" s="1207"/>
      <c r="C103" s="1207"/>
      <c r="D103" s="1207"/>
      <c r="E103" s="1207"/>
      <c r="F103" s="1207"/>
      <c r="G103" s="1208"/>
      <c r="H103" s="419">
        <f>H98+H99+H100+H101+H102</f>
        <v>55000</v>
      </c>
      <c r="I103" s="419">
        <f t="shared" ref="I103:J103" si="33">I98+I99+I100+I101+I102</f>
        <v>0</v>
      </c>
      <c r="J103" s="419">
        <f t="shared" si="33"/>
        <v>0</v>
      </c>
      <c r="K103" s="402"/>
      <c r="L103" s="402"/>
      <c r="M103" s="402"/>
    </row>
    <row r="104" spans="1:13" ht="16.5" x14ac:dyDescent="0.3">
      <c r="A104" s="1193" t="s">
        <v>462</v>
      </c>
      <c r="B104" s="1193"/>
      <c r="C104" s="1193"/>
      <c r="D104" s="1193"/>
      <c r="E104" s="1193"/>
      <c r="F104" s="1193"/>
      <c r="G104" s="1193"/>
      <c r="H104" s="420">
        <f>H93+H96+H97</f>
        <v>54225124.670000002</v>
      </c>
      <c r="I104" s="420">
        <f>I93+I96+I97</f>
        <v>41784596</v>
      </c>
      <c r="J104" s="420">
        <f t="shared" ref="J104" si="34">J93+J96+J97</f>
        <v>41125805</v>
      </c>
      <c r="K104" s="425">
        <f>H104-'ПЕЧАТЬ ПЛАН'!K26</f>
        <v>0</v>
      </c>
      <c r="L104" s="425">
        <f>I104-'ПЕЧАТЬ ПЛАН'!L26</f>
        <v>0</v>
      </c>
      <c r="M104" s="425">
        <f>J104-'ПЕЧАТЬ ПЛАН'!M26</f>
        <v>0</v>
      </c>
    </row>
    <row r="105" spans="1:13" ht="16.5" x14ac:dyDescent="0.3">
      <c r="A105" s="417"/>
      <c r="B105" s="417"/>
      <c r="C105" s="417"/>
      <c r="D105" s="417"/>
      <c r="E105" s="417"/>
      <c r="F105" s="417"/>
      <c r="G105" s="417"/>
      <c r="H105" s="416"/>
      <c r="I105" s="416"/>
      <c r="J105" s="416"/>
      <c r="K105" s="399"/>
    </row>
    <row r="106" spans="1:13" ht="16.5" x14ac:dyDescent="0.3">
      <c r="A106" s="417"/>
      <c r="B106" s="417"/>
      <c r="C106" s="417"/>
      <c r="D106" s="417"/>
      <c r="E106" s="417"/>
      <c r="F106" s="417"/>
      <c r="G106" s="417"/>
      <c r="H106" s="416"/>
      <c r="I106" s="811" t="s">
        <v>621</v>
      </c>
      <c r="J106" s="811"/>
      <c r="K106" s="399"/>
    </row>
    <row r="107" spans="1:13" ht="16.5" x14ac:dyDescent="0.3">
      <c r="A107" s="417"/>
      <c r="B107" s="417"/>
      <c r="C107" s="417"/>
      <c r="D107" s="417"/>
      <c r="E107" s="417"/>
      <c r="F107" s="417"/>
      <c r="G107" s="417"/>
      <c r="H107" s="416"/>
      <c r="I107" s="416"/>
      <c r="J107" s="416"/>
      <c r="K107" s="399"/>
    </row>
    <row r="108" spans="1:13" ht="16.5" x14ac:dyDescent="0.3">
      <c r="A108" s="417"/>
      <c r="B108" s="417"/>
      <c r="C108" s="417"/>
      <c r="D108" s="417"/>
      <c r="E108" s="417"/>
      <c r="F108" s="417"/>
      <c r="G108" s="417"/>
      <c r="H108" s="416"/>
      <c r="I108" s="416"/>
      <c r="J108" s="416"/>
      <c r="K108" s="399"/>
    </row>
    <row r="109" spans="1:13" ht="16.5" x14ac:dyDescent="0.3">
      <c r="A109" s="417"/>
      <c r="B109" s="417"/>
      <c r="C109" s="417"/>
      <c r="D109" s="417"/>
      <c r="E109" s="417"/>
      <c r="F109" s="417"/>
      <c r="G109" s="417"/>
      <c r="H109" s="416"/>
      <c r="I109" s="416"/>
      <c r="J109" s="416"/>
      <c r="K109" s="399"/>
    </row>
    <row r="110" spans="1:13" ht="16.5" x14ac:dyDescent="0.3">
      <c r="A110" s="417"/>
      <c r="B110" s="417"/>
      <c r="C110" s="417"/>
      <c r="D110" s="417"/>
      <c r="E110" s="417"/>
      <c r="F110" s="417"/>
      <c r="G110" s="417"/>
      <c r="H110" s="416"/>
      <c r="I110" s="416"/>
      <c r="J110" s="416"/>
      <c r="K110" s="399"/>
    </row>
    <row r="111" spans="1:13" ht="16.5" x14ac:dyDescent="0.3">
      <c r="A111" s="417"/>
      <c r="B111" s="417"/>
      <c r="C111" s="417"/>
      <c r="D111" s="417"/>
      <c r="E111" s="417"/>
      <c r="F111" s="417"/>
      <c r="G111" s="417"/>
      <c r="H111" s="416"/>
      <c r="I111" s="416"/>
      <c r="J111" s="416"/>
      <c r="K111" s="399"/>
    </row>
    <row r="112" spans="1:13" ht="16.5" x14ac:dyDescent="0.3">
      <c r="A112" s="417"/>
      <c r="B112" s="417"/>
      <c r="C112" s="417"/>
      <c r="D112" s="417"/>
      <c r="E112" s="417"/>
      <c r="F112" s="417"/>
      <c r="G112" s="417"/>
      <c r="H112" s="416"/>
      <c r="I112" s="416"/>
      <c r="J112" s="416"/>
      <c r="K112" s="399"/>
    </row>
    <row r="113" spans="1:11" ht="16.5" x14ac:dyDescent="0.3">
      <c r="A113" s="417"/>
      <c r="B113" s="417"/>
      <c r="C113" s="417"/>
      <c r="D113" s="417"/>
      <c r="E113" s="417"/>
      <c r="F113" s="417"/>
      <c r="G113" s="417"/>
      <c r="H113" s="416"/>
      <c r="I113" s="416"/>
      <c r="J113" s="416"/>
      <c r="K113" s="399"/>
    </row>
    <row r="114" spans="1:11" ht="16.5" x14ac:dyDescent="0.3">
      <c r="A114" s="417"/>
      <c r="B114" s="417"/>
      <c r="C114" s="417"/>
      <c r="D114" s="417"/>
      <c r="E114" s="417"/>
      <c r="F114" s="417"/>
      <c r="G114" s="417"/>
      <c r="H114" s="416"/>
      <c r="I114" s="416"/>
      <c r="J114" s="416"/>
      <c r="K114" s="399"/>
    </row>
    <row r="115" spans="1:11" ht="16.5" x14ac:dyDescent="0.3">
      <c r="A115" s="417"/>
      <c r="B115" s="417"/>
      <c r="C115" s="417"/>
      <c r="D115" s="417"/>
      <c r="E115" s="417"/>
      <c r="F115" s="417"/>
      <c r="G115" s="417"/>
      <c r="H115" s="416"/>
      <c r="I115" s="416"/>
      <c r="J115" s="416"/>
      <c r="K115" s="399"/>
    </row>
    <row r="116" spans="1:11" ht="16.5" x14ac:dyDescent="0.3">
      <c r="A116" s="417"/>
      <c r="B116" s="417"/>
      <c r="C116" s="417"/>
      <c r="D116" s="417"/>
      <c r="E116" s="417"/>
      <c r="F116" s="417"/>
      <c r="G116" s="417"/>
      <c r="H116" s="416"/>
      <c r="I116" s="416"/>
      <c r="J116" s="416"/>
      <c r="K116" s="399"/>
    </row>
    <row r="117" spans="1:11" ht="16.5" x14ac:dyDescent="0.3">
      <c r="A117" s="417"/>
      <c r="B117" s="417"/>
      <c r="C117" s="417"/>
      <c r="D117" s="417"/>
      <c r="E117" s="417"/>
      <c r="F117" s="417"/>
      <c r="G117" s="417"/>
      <c r="H117" s="416"/>
      <c r="I117" s="416"/>
      <c r="J117" s="416"/>
      <c r="K117" s="399"/>
    </row>
    <row r="118" spans="1:11" ht="16.5" x14ac:dyDescent="0.3">
      <c r="A118" s="417"/>
      <c r="B118" s="417"/>
      <c r="C118" s="417"/>
      <c r="D118" s="417"/>
      <c r="E118" s="417"/>
      <c r="F118" s="417"/>
      <c r="G118" s="417"/>
      <c r="H118" s="416"/>
      <c r="I118" s="416"/>
      <c r="J118" s="416"/>
      <c r="K118" s="399"/>
    </row>
    <row r="119" spans="1:11" ht="16.5" x14ac:dyDescent="0.3">
      <c r="A119" s="417"/>
      <c r="B119" s="417"/>
      <c r="C119" s="417"/>
      <c r="D119" s="417"/>
      <c r="E119" s="417"/>
      <c r="F119" s="417"/>
      <c r="G119" s="417"/>
      <c r="H119" s="416"/>
      <c r="I119" s="416"/>
      <c r="J119" s="416"/>
      <c r="K119" s="399"/>
    </row>
    <row r="120" spans="1:11" ht="16.5" x14ac:dyDescent="0.3">
      <c r="A120" s="417"/>
      <c r="B120" s="417"/>
      <c r="C120" s="417"/>
      <c r="D120" s="417"/>
      <c r="E120" s="417"/>
      <c r="F120" s="417"/>
      <c r="G120" s="417"/>
      <c r="H120" s="416"/>
      <c r="I120" s="416"/>
      <c r="J120" s="416"/>
      <c r="K120" s="399"/>
    </row>
    <row r="121" spans="1:11" ht="16.5" x14ac:dyDescent="0.3">
      <c r="A121" s="417"/>
      <c r="B121" s="417"/>
      <c r="C121" s="417"/>
      <c r="D121" s="417"/>
      <c r="E121" s="417"/>
      <c r="F121" s="417"/>
      <c r="G121" s="417"/>
      <c r="H121" s="416"/>
      <c r="I121" s="416"/>
      <c r="J121" s="416"/>
      <c r="K121" s="399"/>
    </row>
    <row r="122" spans="1:11" ht="16.5" x14ac:dyDescent="0.3">
      <c r="A122" s="417"/>
      <c r="B122" s="417"/>
      <c r="C122" s="417"/>
      <c r="D122" s="417"/>
      <c r="E122" s="417"/>
      <c r="F122" s="417"/>
      <c r="G122" s="417"/>
      <c r="H122" s="416"/>
      <c r="I122" s="416"/>
      <c r="J122" s="416"/>
      <c r="K122" s="399"/>
    </row>
    <row r="123" spans="1:11" ht="16.5" x14ac:dyDescent="0.3">
      <c r="A123" s="399"/>
      <c r="B123" s="399"/>
      <c r="C123" s="399"/>
      <c r="D123" s="399"/>
      <c r="E123" s="399"/>
      <c r="F123" s="399"/>
      <c r="G123" s="399"/>
      <c r="H123" s="401"/>
      <c r="I123" s="401"/>
      <c r="J123" s="401"/>
      <c r="K123" s="399"/>
    </row>
    <row r="124" spans="1:11" ht="16.5" x14ac:dyDescent="0.3">
      <c r="A124" s="399"/>
      <c r="B124" s="399"/>
      <c r="C124" s="399"/>
      <c r="D124" s="399"/>
      <c r="E124" s="399"/>
      <c r="F124" s="399"/>
      <c r="G124" s="399"/>
      <c r="H124" s="401"/>
      <c r="I124" s="401"/>
      <c r="J124" s="401"/>
      <c r="K124" s="399"/>
    </row>
    <row r="125" spans="1:11" ht="16.5" x14ac:dyDescent="0.3">
      <c r="A125" s="399"/>
      <c r="B125" s="399"/>
      <c r="C125" s="399"/>
      <c r="D125" s="399"/>
      <c r="E125" s="399"/>
      <c r="F125" s="399"/>
      <c r="G125" s="399"/>
      <c r="H125" s="401"/>
      <c r="I125" s="401"/>
      <c r="J125" s="401"/>
      <c r="K125" s="399"/>
    </row>
    <row r="126" spans="1:11" ht="16.5" x14ac:dyDescent="0.3">
      <c r="A126" s="399"/>
      <c r="B126" s="399"/>
      <c r="C126" s="399"/>
      <c r="D126" s="399"/>
      <c r="E126" s="399"/>
      <c r="F126" s="399"/>
      <c r="G126" s="399"/>
      <c r="H126" s="401"/>
      <c r="I126" s="401"/>
      <c r="J126" s="401"/>
      <c r="K126" s="399"/>
    </row>
    <row r="127" spans="1:11" ht="16.5" x14ac:dyDescent="0.3">
      <c r="C127" s="399"/>
      <c r="D127" s="399"/>
      <c r="E127" s="399"/>
      <c r="F127" s="399"/>
      <c r="G127" s="399"/>
      <c r="H127" s="191"/>
      <c r="I127" s="191"/>
      <c r="J127" s="191"/>
      <c r="K127" s="399"/>
    </row>
    <row r="128" spans="1:11" ht="16.5" x14ac:dyDescent="0.3">
      <c r="C128" s="399"/>
      <c r="D128" s="399"/>
      <c r="E128" s="399"/>
      <c r="F128" s="399"/>
      <c r="G128" s="399"/>
      <c r="H128" s="191"/>
      <c r="I128" s="191"/>
      <c r="J128" s="191"/>
      <c r="K128" s="399"/>
    </row>
    <row r="129" spans="3:11" ht="16.5" x14ac:dyDescent="0.3">
      <c r="C129" s="399"/>
      <c r="D129" s="399"/>
      <c r="E129" s="399"/>
      <c r="F129" s="399"/>
      <c r="G129" s="399"/>
      <c r="H129" s="191"/>
      <c r="I129" s="191"/>
      <c r="J129" s="191"/>
      <c r="K129" s="399"/>
    </row>
    <row r="130" spans="3:11" ht="16.5" x14ac:dyDescent="0.3">
      <c r="C130" s="399"/>
      <c r="D130" s="399"/>
      <c r="E130" s="399"/>
      <c r="F130" s="399"/>
      <c r="G130" s="399"/>
      <c r="H130" s="191"/>
      <c r="I130" s="191"/>
      <c r="J130" s="191"/>
      <c r="K130" s="399"/>
    </row>
    <row r="131" spans="3:11" ht="16.5" x14ac:dyDescent="0.3">
      <c r="C131" s="399"/>
      <c r="D131" s="399"/>
      <c r="E131" s="399"/>
      <c r="F131" s="399"/>
      <c r="G131" s="399"/>
      <c r="H131" s="12"/>
      <c r="I131" s="12"/>
      <c r="J131" s="12"/>
      <c r="K131" s="399"/>
    </row>
    <row r="132" spans="3:11" ht="16.5" x14ac:dyDescent="0.3">
      <c r="C132" s="399"/>
      <c r="D132" s="399"/>
      <c r="E132" s="399"/>
      <c r="F132" s="399"/>
      <c r="G132" s="399"/>
      <c r="H132" s="12"/>
      <c r="I132" s="12"/>
      <c r="J132" s="12"/>
      <c r="K132" s="399"/>
    </row>
    <row r="133" spans="3:11" ht="16.5" x14ac:dyDescent="0.3">
      <c r="C133" s="399"/>
      <c r="D133" s="399"/>
      <c r="E133" s="399"/>
      <c r="F133" s="399"/>
      <c r="G133" s="399"/>
      <c r="H133" s="12"/>
      <c r="I133" s="12"/>
      <c r="J133" s="12"/>
      <c r="K133" s="399"/>
    </row>
    <row r="134" spans="3:11" ht="16.5" x14ac:dyDescent="0.3">
      <c r="C134" s="399"/>
      <c r="D134" s="399"/>
      <c r="E134" s="399"/>
      <c r="F134" s="399"/>
      <c r="G134" s="399"/>
      <c r="H134" s="12"/>
      <c r="I134" s="12"/>
      <c r="J134" s="12"/>
      <c r="K134" s="399"/>
    </row>
    <row r="135" spans="3:11" ht="16.5" x14ac:dyDescent="0.3">
      <c r="C135" s="399"/>
      <c r="D135" s="399"/>
      <c r="E135" s="399"/>
      <c r="F135" s="399"/>
      <c r="G135" s="399"/>
      <c r="H135" s="12"/>
      <c r="I135" s="12"/>
      <c r="J135" s="12"/>
      <c r="K135" s="399"/>
    </row>
    <row r="136" spans="3:11" ht="16.5" x14ac:dyDescent="0.3">
      <c r="C136" s="399"/>
      <c r="D136" s="399"/>
      <c r="E136" s="399"/>
      <c r="F136" s="399"/>
      <c r="G136" s="399"/>
      <c r="H136" s="12"/>
      <c r="I136" s="12"/>
      <c r="J136" s="12"/>
      <c r="K136" s="399"/>
    </row>
    <row r="137" spans="3:11" ht="16.5" x14ac:dyDescent="0.3">
      <c r="C137" s="399"/>
      <c r="D137" s="399"/>
      <c r="E137" s="399"/>
      <c r="F137" s="399"/>
      <c r="G137" s="399"/>
      <c r="H137" s="12"/>
      <c r="I137" s="12"/>
      <c r="J137" s="12"/>
      <c r="K137" s="399"/>
    </row>
    <row r="138" spans="3:11" ht="16.5" x14ac:dyDescent="0.3">
      <c r="C138" s="399"/>
      <c r="D138" s="399"/>
      <c r="E138" s="399"/>
      <c r="F138" s="399"/>
      <c r="G138" s="399"/>
      <c r="H138" s="12"/>
      <c r="I138" s="12"/>
      <c r="J138" s="12"/>
      <c r="K138" s="399"/>
    </row>
    <row r="139" spans="3:11" ht="16.5" x14ac:dyDescent="0.3">
      <c r="C139" s="399"/>
      <c r="D139" s="399"/>
      <c r="E139" s="399"/>
      <c r="F139" s="399"/>
      <c r="G139" s="399"/>
      <c r="H139" s="12"/>
      <c r="I139" s="12"/>
      <c r="J139" s="12"/>
      <c r="K139" s="399"/>
    </row>
    <row r="140" spans="3:11" ht="16.5" x14ac:dyDescent="0.3">
      <c r="C140" s="399"/>
      <c r="D140" s="399"/>
      <c r="E140" s="399"/>
      <c r="F140" s="399"/>
      <c r="G140" s="399"/>
      <c r="H140" s="12"/>
      <c r="I140" s="12"/>
      <c r="J140" s="12"/>
      <c r="K140" s="399"/>
    </row>
    <row r="141" spans="3:11" ht="16.5" x14ac:dyDescent="0.3">
      <c r="C141" s="399"/>
      <c r="D141" s="399"/>
      <c r="E141" s="399"/>
      <c r="F141" s="399"/>
      <c r="G141" s="399"/>
      <c r="H141" s="12"/>
      <c r="I141" s="12"/>
      <c r="J141" s="12"/>
      <c r="K141" s="399"/>
    </row>
    <row r="142" spans="3:11" ht="16.5" x14ac:dyDescent="0.3">
      <c r="C142" s="399"/>
      <c r="D142" s="399"/>
      <c r="E142" s="399"/>
      <c r="F142" s="399"/>
      <c r="G142" s="399"/>
      <c r="H142" s="12"/>
      <c r="I142" s="12"/>
      <c r="J142" s="12"/>
      <c r="K142" s="399"/>
    </row>
    <row r="143" spans="3:11" ht="16.5" x14ac:dyDescent="0.3">
      <c r="C143" s="399"/>
      <c r="D143" s="399"/>
      <c r="E143" s="399"/>
      <c r="F143" s="399"/>
      <c r="G143" s="399"/>
      <c r="H143" s="12"/>
      <c r="I143" s="12"/>
      <c r="J143" s="12"/>
      <c r="K143" s="399"/>
    </row>
    <row r="144" spans="3:11" ht="16.5" x14ac:dyDescent="0.3">
      <c r="C144" s="399"/>
      <c r="D144" s="399"/>
      <c r="E144" s="399"/>
      <c r="F144" s="399"/>
      <c r="G144" s="399"/>
      <c r="H144" s="12"/>
      <c r="I144" s="12"/>
      <c r="J144" s="12"/>
      <c r="K144" s="399"/>
    </row>
    <row r="145" spans="3:11" ht="16.5" x14ac:dyDescent="0.3">
      <c r="C145" s="399"/>
      <c r="D145" s="399"/>
      <c r="E145" s="399"/>
      <c r="F145" s="399"/>
      <c r="G145" s="399"/>
      <c r="H145" s="12"/>
      <c r="I145" s="12"/>
      <c r="J145" s="12"/>
      <c r="K145" s="399"/>
    </row>
    <row r="146" spans="3:11" ht="16.5" x14ac:dyDescent="0.3">
      <c r="C146" s="399"/>
      <c r="D146" s="399"/>
      <c r="E146" s="399"/>
      <c r="F146" s="399"/>
      <c r="G146" s="399"/>
      <c r="H146" s="12"/>
      <c r="I146" s="12"/>
      <c r="J146" s="12"/>
      <c r="K146" s="399"/>
    </row>
    <row r="147" spans="3:11" ht="16.5" x14ac:dyDescent="0.3">
      <c r="C147" s="399"/>
      <c r="D147" s="399"/>
      <c r="E147" s="399"/>
      <c r="F147" s="399"/>
      <c r="G147" s="399"/>
      <c r="H147" s="12"/>
      <c r="I147" s="12"/>
      <c r="J147" s="12"/>
      <c r="K147" s="399"/>
    </row>
    <row r="148" spans="3:11" ht="16.5" x14ac:dyDescent="0.3">
      <c r="C148" s="399"/>
      <c r="D148" s="399"/>
      <c r="E148" s="399"/>
      <c r="F148" s="399"/>
      <c r="G148" s="399"/>
      <c r="H148" s="12"/>
      <c r="I148" s="12"/>
      <c r="J148" s="12"/>
      <c r="K148" s="399"/>
    </row>
    <row r="149" spans="3:11" ht="16.5" x14ac:dyDescent="0.3">
      <c r="C149" s="399"/>
      <c r="D149" s="399"/>
      <c r="E149" s="399"/>
      <c r="F149" s="399"/>
      <c r="G149" s="399"/>
      <c r="H149" s="12"/>
      <c r="I149" s="12"/>
      <c r="J149" s="12"/>
      <c r="K149" s="399"/>
    </row>
    <row r="150" spans="3:11" ht="16.5" x14ac:dyDescent="0.3">
      <c r="C150" s="399"/>
      <c r="D150" s="399"/>
      <c r="E150" s="399"/>
      <c r="F150" s="399"/>
      <c r="G150" s="399"/>
      <c r="H150" s="12"/>
      <c r="I150" s="12"/>
      <c r="J150" s="12"/>
      <c r="K150" s="399"/>
    </row>
    <row r="151" spans="3:11" ht="16.5" x14ac:dyDescent="0.3">
      <c r="C151" s="399"/>
      <c r="D151" s="399"/>
      <c r="E151" s="399"/>
      <c r="F151" s="399"/>
      <c r="G151" s="399"/>
      <c r="H151" s="12"/>
      <c r="I151" s="12"/>
      <c r="J151" s="12"/>
      <c r="K151" s="399"/>
    </row>
    <row r="152" spans="3:11" ht="16.5" x14ac:dyDescent="0.3">
      <c r="C152" s="399"/>
      <c r="D152" s="399"/>
      <c r="E152" s="399"/>
      <c r="F152" s="399"/>
      <c r="G152" s="399"/>
      <c r="H152" s="12"/>
      <c r="I152" s="12"/>
      <c r="J152" s="12"/>
      <c r="K152" s="399"/>
    </row>
    <row r="153" spans="3:11" ht="16.5" x14ac:dyDescent="0.3">
      <c r="C153" s="399"/>
      <c r="D153" s="399"/>
      <c r="E153" s="399"/>
      <c r="F153" s="399"/>
      <c r="G153" s="399"/>
      <c r="H153" s="12"/>
      <c r="I153" s="12"/>
      <c r="J153" s="12"/>
      <c r="K153" s="399"/>
    </row>
    <row r="154" spans="3:11" ht="16.5" x14ac:dyDescent="0.3">
      <c r="C154" s="399"/>
      <c r="D154" s="399"/>
      <c r="E154" s="399"/>
      <c r="F154" s="399"/>
      <c r="G154" s="399"/>
      <c r="H154" s="12"/>
      <c r="I154" s="12"/>
      <c r="J154" s="12"/>
      <c r="K154" s="399"/>
    </row>
    <row r="155" spans="3:11" ht="16.5" x14ac:dyDescent="0.3">
      <c r="C155" s="399"/>
      <c r="D155" s="399"/>
      <c r="E155" s="399"/>
      <c r="F155" s="399"/>
      <c r="G155" s="399"/>
      <c r="H155" s="12"/>
      <c r="I155" s="12"/>
      <c r="J155" s="12"/>
      <c r="K155" s="399"/>
    </row>
    <row r="156" spans="3:11" ht="16.5" x14ac:dyDescent="0.3">
      <c r="C156" s="399"/>
      <c r="D156" s="399"/>
      <c r="E156" s="399"/>
      <c r="F156" s="399"/>
      <c r="G156" s="399"/>
      <c r="H156" s="12"/>
      <c r="I156" s="12"/>
      <c r="J156" s="12"/>
      <c r="K156" s="399"/>
    </row>
    <row r="157" spans="3:11" ht="16.5" x14ac:dyDescent="0.3">
      <c r="C157" s="399"/>
      <c r="D157" s="399"/>
      <c r="E157" s="399"/>
      <c r="F157" s="399"/>
      <c r="G157" s="399"/>
      <c r="H157" s="12"/>
      <c r="I157" s="12"/>
      <c r="J157" s="12"/>
      <c r="K157" s="399"/>
    </row>
    <row r="158" spans="3:11" ht="16.5" x14ac:dyDescent="0.3">
      <c r="C158" s="399"/>
      <c r="D158" s="399"/>
      <c r="E158" s="399"/>
      <c r="F158" s="399"/>
      <c r="G158" s="399"/>
      <c r="H158" s="12"/>
      <c r="I158" s="12"/>
      <c r="J158" s="12"/>
      <c r="K158" s="399"/>
    </row>
    <row r="159" spans="3:11" ht="16.5" x14ac:dyDescent="0.3">
      <c r="C159" s="399"/>
      <c r="D159" s="399"/>
      <c r="E159" s="399"/>
      <c r="F159" s="399"/>
      <c r="G159" s="399"/>
      <c r="H159" s="12"/>
      <c r="I159" s="12"/>
      <c r="J159" s="12"/>
      <c r="K159" s="399"/>
    </row>
    <row r="160" spans="3:11" ht="16.5" x14ac:dyDescent="0.3">
      <c r="C160" s="399"/>
      <c r="D160" s="399"/>
      <c r="E160" s="399"/>
      <c r="F160" s="399"/>
      <c r="G160" s="399"/>
      <c r="H160" s="12"/>
      <c r="I160" s="12"/>
      <c r="J160" s="12"/>
      <c r="K160" s="399"/>
    </row>
    <row r="161" spans="3:11" ht="16.5" x14ac:dyDescent="0.3">
      <c r="C161" s="399"/>
      <c r="D161" s="399"/>
      <c r="E161" s="399"/>
      <c r="F161" s="399"/>
      <c r="G161" s="399"/>
      <c r="H161" s="12"/>
      <c r="I161" s="12"/>
      <c r="J161" s="12"/>
      <c r="K161" s="399"/>
    </row>
    <row r="162" spans="3:11" ht="16.5" x14ac:dyDescent="0.3">
      <c r="C162" s="399"/>
      <c r="D162" s="399"/>
      <c r="E162" s="399"/>
      <c r="F162" s="399"/>
      <c r="G162" s="399"/>
      <c r="H162" s="12"/>
      <c r="I162" s="12"/>
      <c r="J162" s="12"/>
      <c r="K162" s="399"/>
    </row>
    <row r="163" spans="3:11" ht="16.5" x14ac:dyDescent="0.3">
      <c r="C163" s="399"/>
      <c r="D163" s="399"/>
      <c r="E163" s="399"/>
      <c r="F163" s="399"/>
      <c r="G163" s="399"/>
      <c r="H163" s="12"/>
      <c r="I163" s="12"/>
      <c r="J163" s="12"/>
      <c r="K163" s="399"/>
    </row>
    <row r="164" spans="3:11" ht="16.5" x14ac:dyDescent="0.3">
      <c r="C164" s="399"/>
      <c r="D164" s="399"/>
      <c r="E164" s="399"/>
      <c r="F164" s="399"/>
      <c r="G164" s="399"/>
      <c r="H164" s="12"/>
      <c r="I164" s="12"/>
      <c r="J164" s="12"/>
      <c r="K164" s="399"/>
    </row>
    <row r="165" spans="3:11" ht="16.5" x14ac:dyDescent="0.3">
      <c r="C165" s="399"/>
      <c r="D165" s="399"/>
      <c r="E165" s="399"/>
      <c r="F165" s="399"/>
      <c r="G165" s="399"/>
      <c r="H165" s="12"/>
      <c r="I165" s="12"/>
      <c r="J165" s="12"/>
      <c r="K165" s="399"/>
    </row>
    <row r="166" spans="3:11" ht="16.5" x14ac:dyDescent="0.3">
      <c r="C166" s="399"/>
      <c r="D166" s="399"/>
      <c r="E166" s="399"/>
      <c r="F166" s="399"/>
      <c r="G166" s="399"/>
      <c r="H166" s="12"/>
      <c r="I166" s="12"/>
      <c r="J166" s="12"/>
      <c r="K166" s="399"/>
    </row>
    <row r="167" spans="3:11" ht="16.5" x14ac:dyDescent="0.3">
      <c r="C167" s="399"/>
      <c r="D167" s="399"/>
      <c r="E167" s="399"/>
      <c r="F167" s="399"/>
      <c r="G167" s="399"/>
      <c r="H167" s="12"/>
      <c r="I167" s="12"/>
      <c r="J167" s="12"/>
      <c r="K167" s="399"/>
    </row>
    <row r="168" spans="3:11" ht="16.5" x14ac:dyDescent="0.3">
      <c r="C168" s="399"/>
      <c r="D168" s="399"/>
      <c r="E168" s="399"/>
      <c r="F168" s="399"/>
      <c r="G168" s="399"/>
      <c r="H168" s="12"/>
      <c r="I168" s="12"/>
      <c r="J168" s="12"/>
      <c r="K168" s="399"/>
    </row>
    <row r="169" spans="3:11" ht="16.5" x14ac:dyDescent="0.3">
      <c r="C169" s="399"/>
      <c r="D169" s="399"/>
      <c r="E169" s="399"/>
      <c r="F169" s="399"/>
      <c r="G169" s="399"/>
      <c r="H169" s="12"/>
      <c r="I169" s="12"/>
      <c r="J169" s="12"/>
      <c r="K169" s="399"/>
    </row>
    <row r="170" spans="3:11" ht="16.5" x14ac:dyDescent="0.3">
      <c r="C170" s="399"/>
      <c r="D170" s="399"/>
      <c r="E170" s="399"/>
      <c r="F170" s="399"/>
      <c r="G170" s="399"/>
      <c r="H170" s="12"/>
      <c r="I170" s="12"/>
      <c r="J170" s="12"/>
      <c r="K170" s="399"/>
    </row>
    <row r="171" spans="3:11" ht="16.5" x14ac:dyDescent="0.3">
      <c r="C171" s="399"/>
      <c r="D171" s="399"/>
      <c r="E171" s="399"/>
      <c r="F171" s="399"/>
      <c r="G171" s="399"/>
      <c r="H171" s="12"/>
      <c r="I171" s="12"/>
      <c r="J171" s="12"/>
      <c r="K171" s="399"/>
    </row>
    <row r="172" spans="3:11" ht="16.5" x14ac:dyDescent="0.3">
      <c r="C172" s="399"/>
      <c r="D172" s="399"/>
      <c r="E172" s="399"/>
      <c r="F172" s="399"/>
      <c r="G172" s="399"/>
      <c r="H172" s="12"/>
      <c r="I172" s="12"/>
      <c r="J172" s="12"/>
      <c r="K172" s="399"/>
    </row>
    <row r="173" spans="3:11" ht="16.5" x14ac:dyDescent="0.3">
      <c r="C173" s="399"/>
      <c r="D173" s="399"/>
      <c r="E173" s="399"/>
      <c r="F173" s="399"/>
      <c r="G173" s="399"/>
      <c r="H173" s="12"/>
      <c r="I173" s="12"/>
      <c r="J173" s="12"/>
      <c r="K173" s="399"/>
    </row>
    <row r="174" spans="3:11" ht="16.5" x14ac:dyDescent="0.3">
      <c r="C174" s="399"/>
      <c r="D174" s="399"/>
      <c r="E174" s="399"/>
      <c r="F174" s="399"/>
      <c r="G174" s="399"/>
      <c r="H174" s="12"/>
      <c r="I174" s="12"/>
      <c r="J174" s="12"/>
      <c r="K174" s="399"/>
    </row>
    <row r="175" spans="3:11" ht="16.5" x14ac:dyDescent="0.3">
      <c r="C175" s="399"/>
      <c r="D175" s="399"/>
      <c r="E175" s="399"/>
      <c r="F175" s="399"/>
      <c r="G175" s="399"/>
      <c r="H175" s="12"/>
      <c r="I175" s="12"/>
      <c r="J175" s="12"/>
      <c r="K175" s="399"/>
    </row>
    <row r="176" spans="3:11" ht="16.5" x14ac:dyDescent="0.3">
      <c r="C176" s="399"/>
      <c r="D176" s="399"/>
      <c r="E176" s="399"/>
      <c r="F176" s="399"/>
      <c r="G176" s="399"/>
      <c r="H176" s="12"/>
      <c r="I176" s="12"/>
      <c r="J176" s="12"/>
      <c r="K176" s="399"/>
    </row>
    <row r="177" spans="3:11" ht="16.5" x14ac:dyDescent="0.3">
      <c r="C177" s="399"/>
      <c r="D177" s="399"/>
      <c r="E177" s="399"/>
      <c r="F177" s="399"/>
      <c r="G177" s="399"/>
      <c r="H177" s="12"/>
      <c r="I177" s="12"/>
      <c r="J177" s="12"/>
      <c r="K177" s="399"/>
    </row>
    <row r="178" spans="3:11" ht="16.5" x14ac:dyDescent="0.3">
      <c r="C178" s="399"/>
      <c r="D178" s="399"/>
      <c r="E178" s="399"/>
      <c r="F178" s="399"/>
      <c r="G178" s="399"/>
      <c r="H178" s="12"/>
      <c r="I178" s="12"/>
      <c r="J178" s="12"/>
      <c r="K178" s="399"/>
    </row>
    <row r="179" spans="3:11" ht="16.5" x14ac:dyDescent="0.3">
      <c r="C179" s="399"/>
      <c r="D179" s="399"/>
      <c r="E179" s="399"/>
      <c r="F179" s="399"/>
      <c r="G179" s="399"/>
      <c r="H179" s="12"/>
      <c r="I179" s="12"/>
      <c r="J179" s="12"/>
      <c r="K179" s="399"/>
    </row>
    <row r="180" spans="3:11" ht="16.5" x14ac:dyDescent="0.3">
      <c r="C180" s="399"/>
      <c r="D180" s="399"/>
      <c r="E180" s="399"/>
      <c r="F180" s="399"/>
      <c r="G180" s="399"/>
      <c r="H180" s="12"/>
      <c r="I180" s="12"/>
      <c r="J180" s="12"/>
      <c r="K180" s="399"/>
    </row>
    <row r="181" spans="3:11" ht="16.5" x14ac:dyDescent="0.3">
      <c r="C181" s="399"/>
      <c r="D181" s="399"/>
      <c r="E181" s="399"/>
      <c r="F181" s="399"/>
      <c r="G181" s="399"/>
      <c r="H181" s="12"/>
      <c r="I181" s="12"/>
      <c r="J181" s="12"/>
      <c r="K181" s="399"/>
    </row>
    <row r="182" spans="3:11" ht="16.5" x14ac:dyDescent="0.3">
      <c r="C182" s="399"/>
      <c r="D182" s="399"/>
      <c r="E182" s="399"/>
      <c r="F182" s="399"/>
      <c r="G182" s="399"/>
      <c r="H182" s="12"/>
      <c r="I182" s="12"/>
      <c r="J182" s="12"/>
      <c r="K182" s="399"/>
    </row>
    <row r="183" spans="3:11" ht="16.5" x14ac:dyDescent="0.3">
      <c r="C183" s="399"/>
      <c r="D183" s="399"/>
      <c r="E183" s="399"/>
      <c r="F183" s="399"/>
      <c r="G183" s="399"/>
      <c r="H183" s="12"/>
      <c r="I183" s="12"/>
      <c r="J183" s="12"/>
      <c r="K183" s="399"/>
    </row>
    <row r="184" spans="3:11" ht="16.5" x14ac:dyDescent="0.3">
      <c r="C184" s="399"/>
      <c r="D184" s="399"/>
      <c r="E184" s="399"/>
      <c r="F184" s="399"/>
      <c r="G184" s="399"/>
      <c r="H184" s="12"/>
      <c r="I184" s="12"/>
      <c r="J184" s="12"/>
      <c r="K184" s="399"/>
    </row>
    <row r="185" spans="3:11" ht="16.5" x14ac:dyDescent="0.3">
      <c r="C185" s="399"/>
      <c r="D185" s="399"/>
      <c r="E185" s="399"/>
      <c r="F185" s="399"/>
      <c r="G185" s="399"/>
      <c r="H185" s="12"/>
      <c r="I185" s="12"/>
      <c r="J185" s="12"/>
      <c r="K185" s="399"/>
    </row>
    <row r="186" spans="3:11" ht="16.5" x14ac:dyDescent="0.3">
      <c r="C186" s="399"/>
      <c r="D186" s="399"/>
      <c r="E186" s="399"/>
      <c r="F186" s="399"/>
      <c r="G186" s="399"/>
      <c r="H186" s="12"/>
      <c r="I186" s="12"/>
      <c r="J186" s="12"/>
      <c r="K186" s="399"/>
    </row>
    <row r="187" spans="3:11" ht="16.5" x14ac:dyDescent="0.3">
      <c r="C187" s="399"/>
      <c r="D187" s="399"/>
      <c r="E187" s="399"/>
      <c r="F187" s="399"/>
      <c r="G187" s="399"/>
      <c r="H187" s="12"/>
      <c r="I187" s="12"/>
      <c r="J187" s="12"/>
      <c r="K187" s="399"/>
    </row>
    <row r="188" spans="3:11" ht="16.5" x14ac:dyDescent="0.3">
      <c r="C188" s="399"/>
      <c r="D188" s="399"/>
      <c r="E188" s="399"/>
      <c r="F188" s="399"/>
      <c r="G188" s="399"/>
      <c r="H188" s="12"/>
      <c r="I188" s="12"/>
      <c r="J188" s="12"/>
      <c r="K188" s="399"/>
    </row>
    <row r="189" spans="3:11" ht="16.5" x14ac:dyDescent="0.3">
      <c r="C189" s="399"/>
      <c r="D189" s="399"/>
      <c r="E189" s="399"/>
      <c r="F189" s="399"/>
      <c r="G189" s="399"/>
      <c r="H189" s="12"/>
      <c r="I189" s="12"/>
      <c r="J189" s="12"/>
      <c r="K189" s="399"/>
    </row>
    <row r="190" spans="3:11" ht="16.5" x14ac:dyDescent="0.3">
      <c r="C190" s="399"/>
      <c r="D190" s="399"/>
      <c r="E190" s="399"/>
      <c r="F190" s="399"/>
      <c r="G190" s="399"/>
      <c r="H190" s="12"/>
      <c r="I190" s="12"/>
      <c r="J190" s="12"/>
      <c r="K190" s="399"/>
    </row>
    <row r="191" spans="3:11" ht="16.5" x14ac:dyDescent="0.3">
      <c r="C191" s="399"/>
      <c r="D191" s="399"/>
      <c r="E191" s="399"/>
      <c r="F191" s="399"/>
      <c r="G191" s="399"/>
      <c r="H191" s="12"/>
      <c r="I191" s="12"/>
      <c r="J191" s="12"/>
      <c r="K191" s="399"/>
    </row>
    <row r="192" spans="3:11" ht="16.5" x14ac:dyDescent="0.3">
      <c r="C192" s="399"/>
      <c r="D192" s="399"/>
      <c r="E192" s="399"/>
      <c r="F192" s="399"/>
      <c r="G192" s="399"/>
      <c r="H192" s="12"/>
      <c r="I192" s="12"/>
      <c r="J192" s="12"/>
      <c r="K192" s="399"/>
    </row>
    <row r="193" spans="3:11" ht="16.5" x14ac:dyDescent="0.3">
      <c r="C193" s="399"/>
      <c r="D193" s="399"/>
      <c r="E193" s="399"/>
      <c r="F193" s="399"/>
      <c r="G193" s="399"/>
      <c r="H193" s="12"/>
      <c r="I193" s="12"/>
      <c r="J193" s="12"/>
      <c r="K193" s="399"/>
    </row>
    <row r="194" spans="3:11" ht="16.5" x14ac:dyDescent="0.3">
      <c r="C194" s="399"/>
      <c r="D194" s="399"/>
      <c r="E194" s="399"/>
      <c r="F194" s="399"/>
      <c r="G194" s="399"/>
      <c r="H194" s="12"/>
      <c r="I194" s="12"/>
      <c r="J194" s="12"/>
      <c r="K194" s="399"/>
    </row>
    <row r="195" spans="3:11" ht="16.5" x14ac:dyDescent="0.3">
      <c r="C195" s="399"/>
      <c r="D195" s="399"/>
      <c r="E195" s="399"/>
      <c r="F195" s="399"/>
      <c r="G195" s="399"/>
      <c r="H195" s="12"/>
      <c r="I195" s="12"/>
      <c r="J195" s="12"/>
      <c r="K195" s="399"/>
    </row>
    <row r="196" spans="3:11" ht="16.5" x14ac:dyDescent="0.3">
      <c r="C196" s="399"/>
      <c r="D196" s="399"/>
      <c r="E196" s="399"/>
      <c r="F196" s="399"/>
      <c r="G196" s="399"/>
      <c r="H196" s="12"/>
      <c r="I196" s="12"/>
      <c r="J196" s="12"/>
      <c r="K196" s="399"/>
    </row>
    <row r="197" spans="3:11" ht="16.5" x14ac:dyDescent="0.3">
      <c r="C197" s="399"/>
      <c r="D197" s="399"/>
      <c r="E197" s="399"/>
      <c r="F197" s="399"/>
      <c r="G197" s="399"/>
      <c r="H197" s="12"/>
      <c r="I197" s="12"/>
      <c r="J197" s="12"/>
      <c r="K197" s="399"/>
    </row>
    <row r="198" spans="3:11" ht="16.5" x14ac:dyDescent="0.3">
      <c r="C198" s="399"/>
      <c r="D198" s="399"/>
      <c r="E198" s="399"/>
      <c r="F198" s="399"/>
      <c r="G198" s="399"/>
      <c r="H198" s="12"/>
      <c r="I198" s="12"/>
      <c r="J198" s="12"/>
      <c r="K198" s="399"/>
    </row>
    <row r="199" spans="3:11" ht="16.5" x14ac:dyDescent="0.3">
      <c r="C199" s="399"/>
      <c r="D199" s="399"/>
      <c r="E199" s="399"/>
      <c r="F199" s="399"/>
      <c r="G199" s="399"/>
      <c r="H199" s="12"/>
      <c r="I199" s="12"/>
      <c r="J199" s="12"/>
      <c r="K199" s="399"/>
    </row>
    <row r="200" spans="3:11" ht="16.5" x14ac:dyDescent="0.3">
      <c r="C200" s="399"/>
      <c r="D200" s="399"/>
      <c r="E200" s="399"/>
      <c r="F200" s="399"/>
      <c r="G200" s="399"/>
      <c r="H200" s="12"/>
      <c r="I200" s="12"/>
      <c r="J200" s="12"/>
      <c r="K200" s="399"/>
    </row>
    <row r="201" spans="3:11" ht="16.5" x14ac:dyDescent="0.3">
      <c r="C201" s="399"/>
      <c r="D201" s="399"/>
      <c r="E201" s="399"/>
      <c r="F201" s="399"/>
      <c r="G201" s="399"/>
      <c r="H201" s="12"/>
      <c r="I201" s="12"/>
      <c r="J201" s="12"/>
      <c r="K201" s="399"/>
    </row>
    <row r="202" spans="3:11" ht="16.5" x14ac:dyDescent="0.3">
      <c r="C202" s="399"/>
      <c r="D202" s="399"/>
      <c r="E202" s="399"/>
      <c r="F202" s="399"/>
      <c r="G202" s="399"/>
      <c r="H202" s="12"/>
      <c r="I202" s="12"/>
      <c r="J202" s="12"/>
      <c r="K202" s="399"/>
    </row>
    <row r="203" spans="3:11" ht="16.5" x14ac:dyDescent="0.3">
      <c r="C203" s="399"/>
      <c r="D203" s="399"/>
      <c r="E203" s="399"/>
      <c r="F203" s="399"/>
      <c r="G203" s="399"/>
      <c r="H203" s="12"/>
      <c r="I203" s="12"/>
      <c r="J203" s="12"/>
      <c r="K203" s="399"/>
    </row>
    <row r="204" spans="3:11" ht="16.5" x14ac:dyDescent="0.3">
      <c r="C204" s="399"/>
      <c r="D204" s="399"/>
      <c r="E204" s="399"/>
      <c r="F204" s="399"/>
      <c r="G204" s="399"/>
      <c r="H204" s="12"/>
      <c r="I204" s="12"/>
      <c r="J204" s="12"/>
      <c r="K204" s="399"/>
    </row>
    <row r="205" spans="3:11" ht="16.5" x14ac:dyDescent="0.3">
      <c r="C205" s="399"/>
      <c r="D205" s="399"/>
      <c r="E205" s="399"/>
      <c r="F205" s="399"/>
      <c r="G205" s="399"/>
      <c r="H205" s="12"/>
      <c r="I205" s="12"/>
      <c r="J205" s="12"/>
      <c r="K205" s="399"/>
    </row>
    <row r="206" spans="3:11" ht="16.5" x14ac:dyDescent="0.3">
      <c r="C206" s="399"/>
      <c r="D206" s="399"/>
      <c r="E206" s="399"/>
      <c r="F206" s="399"/>
      <c r="G206" s="399"/>
      <c r="H206" s="12"/>
      <c r="I206" s="12"/>
      <c r="J206" s="12"/>
      <c r="K206" s="399"/>
    </row>
    <row r="207" spans="3:11" ht="16.5" x14ac:dyDescent="0.3">
      <c r="C207" s="399"/>
      <c r="D207" s="399"/>
      <c r="E207" s="399"/>
      <c r="F207" s="399"/>
      <c r="G207" s="399"/>
      <c r="H207" s="12"/>
      <c r="I207" s="12"/>
      <c r="J207" s="12"/>
      <c r="K207" s="399"/>
    </row>
    <row r="208" spans="3:11" ht="16.5" x14ac:dyDescent="0.3">
      <c r="C208" s="399"/>
      <c r="D208" s="399"/>
      <c r="E208" s="399"/>
      <c r="F208" s="399"/>
      <c r="G208" s="399"/>
      <c r="H208" s="12"/>
      <c r="I208" s="12"/>
      <c r="J208" s="12"/>
      <c r="K208" s="399"/>
    </row>
    <row r="209" spans="3:11" ht="16.5" x14ac:dyDescent="0.3">
      <c r="C209" s="399"/>
      <c r="D209" s="399"/>
      <c r="E209" s="399"/>
      <c r="F209" s="399"/>
      <c r="G209" s="399"/>
      <c r="H209" s="12"/>
      <c r="I209" s="12"/>
      <c r="J209" s="12"/>
      <c r="K209" s="399"/>
    </row>
    <row r="210" spans="3:11" ht="16.5" x14ac:dyDescent="0.3">
      <c r="C210" s="399"/>
      <c r="D210" s="399"/>
      <c r="E210" s="399"/>
      <c r="F210" s="399"/>
      <c r="G210" s="399"/>
      <c r="H210" s="12"/>
      <c r="I210" s="12"/>
      <c r="J210" s="12"/>
      <c r="K210" s="399"/>
    </row>
    <row r="211" spans="3:11" ht="16.5" x14ac:dyDescent="0.3">
      <c r="C211" s="399"/>
      <c r="D211" s="399"/>
      <c r="E211" s="399"/>
      <c r="F211" s="399"/>
      <c r="G211" s="399"/>
      <c r="H211" s="12"/>
      <c r="I211" s="12"/>
      <c r="J211" s="12"/>
      <c r="K211" s="399"/>
    </row>
    <row r="212" spans="3:11" ht="16.5" x14ac:dyDescent="0.3">
      <c r="C212" s="399"/>
      <c r="D212" s="399"/>
      <c r="E212" s="399"/>
      <c r="F212" s="399"/>
      <c r="G212" s="399"/>
      <c r="H212" s="12"/>
      <c r="I212" s="12"/>
      <c r="J212" s="12"/>
      <c r="K212" s="399"/>
    </row>
    <row r="213" spans="3:11" ht="16.5" x14ac:dyDescent="0.3">
      <c r="C213" s="399"/>
      <c r="D213" s="399"/>
      <c r="E213" s="399"/>
      <c r="F213" s="399"/>
      <c r="G213" s="399"/>
      <c r="H213" s="12"/>
      <c r="I213" s="12"/>
      <c r="J213" s="12"/>
      <c r="K213" s="399"/>
    </row>
    <row r="214" spans="3:11" ht="16.5" x14ac:dyDescent="0.3">
      <c r="C214" s="399"/>
      <c r="D214" s="399"/>
      <c r="E214" s="399"/>
      <c r="F214" s="399"/>
      <c r="G214" s="399"/>
      <c r="H214" s="12"/>
      <c r="I214" s="12"/>
      <c r="J214" s="12"/>
      <c r="K214" s="399"/>
    </row>
    <row r="215" spans="3:11" ht="16.5" x14ac:dyDescent="0.3">
      <c r="C215" s="399"/>
      <c r="D215" s="399"/>
      <c r="E215" s="399"/>
      <c r="F215" s="399"/>
      <c r="G215" s="399"/>
      <c r="H215" s="12"/>
      <c r="I215" s="12"/>
      <c r="J215" s="12"/>
      <c r="K215" s="399"/>
    </row>
    <row r="216" spans="3:11" ht="16.5" x14ac:dyDescent="0.3">
      <c r="C216" s="399"/>
      <c r="D216" s="399"/>
      <c r="E216" s="399"/>
      <c r="F216" s="399"/>
      <c r="G216" s="399"/>
      <c r="H216" s="12"/>
      <c r="I216" s="12"/>
      <c r="J216" s="12"/>
      <c r="K216" s="399"/>
    </row>
    <row r="217" spans="3:11" ht="16.5" x14ac:dyDescent="0.3">
      <c r="C217" s="399"/>
      <c r="D217" s="399"/>
      <c r="E217" s="399"/>
      <c r="F217" s="399"/>
      <c r="G217" s="399"/>
      <c r="H217" s="12"/>
      <c r="I217" s="12"/>
      <c r="J217" s="12"/>
      <c r="K217" s="399"/>
    </row>
    <row r="218" spans="3:11" ht="16.5" x14ac:dyDescent="0.3">
      <c r="C218" s="399"/>
      <c r="D218" s="399"/>
      <c r="E218" s="399"/>
      <c r="F218" s="399"/>
      <c r="G218" s="399"/>
      <c r="H218" s="12"/>
      <c r="I218" s="12"/>
      <c r="J218" s="12"/>
      <c r="K218" s="399"/>
    </row>
    <row r="219" spans="3:11" ht="16.5" x14ac:dyDescent="0.3">
      <c r="C219" s="399"/>
      <c r="D219" s="399"/>
      <c r="E219" s="399"/>
      <c r="F219" s="399"/>
      <c r="G219" s="399"/>
      <c r="H219" s="12"/>
      <c r="I219" s="12"/>
      <c r="J219" s="12"/>
      <c r="K219" s="399"/>
    </row>
    <row r="220" spans="3:11" ht="16.5" x14ac:dyDescent="0.3">
      <c r="C220" s="399"/>
      <c r="D220" s="399"/>
      <c r="E220" s="399"/>
      <c r="F220" s="399"/>
      <c r="G220" s="399"/>
      <c r="H220" s="12"/>
      <c r="I220" s="12"/>
      <c r="J220" s="12"/>
      <c r="K220" s="399"/>
    </row>
    <row r="221" spans="3:11" ht="16.5" x14ac:dyDescent="0.3">
      <c r="C221" s="399"/>
      <c r="D221" s="399"/>
      <c r="E221" s="399"/>
      <c r="F221" s="399"/>
      <c r="G221" s="399"/>
      <c r="H221" s="12"/>
      <c r="I221" s="12"/>
      <c r="J221" s="12"/>
      <c r="K221" s="399"/>
    </row>
    <row r="222" spans="3:11" ht="16.5" x14ac:dyDescent="0.3">
      <c r="C222" s="399"/>
      <c r="D222" s="399"/>
      <c r="E222" s="399"/>
      <c r="F222" s="399"/>
      <c r="G222" s="399"/>
      <c r="H222" s="12"/>
      <c r="I222" s="12"/>
      <c r="J222" s="12"/>
      <c r="K222" s="399"/>
    </row>
    <row r="223" spans="3:11" ht="16.5" x14ac:dyDescent="0.3">
      <c r="C223" s="399"/>
      <c r="D223" s="399"/>
      <c r="E223" s="399"/>
      <c r="F223" s="399"/>
      <c r="G223" s="399"/>
      <c r="H223" s="12"/>
      <c r="I223" s="12"/>
      <c r="J223" s="12"/>
      <c r="K223" s="399"/>
    </row>
    <row r="224" spans="3:11" ht="16.5" x14ac:dyDescent="0.3">
      <c r="C224" s="399"/>
      <c r="D224" s="399"/>
      <c r="E224" s="399"/>
      <c r="F224" s="399"/>
      <c r="G224" s="399"/>
      <c r="H224" s="12"/>
      <c r="I224" s="12"/>
      <c r="J224" s="12"/>
      <c r="K224" s="399"/>
    </row>
    <row r="225" spans="3:11" ht="16.5" x14ac:dyDescent="0.3">
      <c r="C225" s="399"/>
      <c r="D225" s="399"/>
      <c r="E225" s="399"/>
      <c r="F225" s="399"/>
      <c r="G225" s="399"/>
      <c r="H225" s="12"/>
      <c r="I225" s="12"/>
      <c r="J225" s="12"/>
      <c r="K225" s="399"/>
    </row>
    <row r="226" spans="3:11" ht="16.5" x14ac:dyDescent="0.3">
      <c r="C226" s="399"/>
      <c r="D226" s="399"/>
      <c r="E226" s="399"/>
      <c r="F226" s="399"/>
      <c r="G226" s="399"/>
      <c r="H226" s="12"/>
      <c r="I226" s="12"/>
      <c r="J226" s="12"/>
      <c r="K226" s="399"/>
    </row>
    <row r="227" spans="3:11" ht="16.5" x14ac:dyDescent="0.3">
      <c r="C227" s="399"/>
      <c r="D227" s="399"/>
      <c r="E227" s="399"/>
      <c r="F227" s="399"/>
      <c r="G227" s="399"/>
      <c r="H227" s="12"/>
      <c r="I227" s="12"/>
      <c r="J227" s="12"/>
      <c r="K227" s="399"/>
    </row>
    <row r="228" spans="3:11" ht="16.5" x14ac:dyDescent="0.3">
      <c r="C228" s="399"/>
      <c r="D228" s="399"/>
      <c r="E228" s="399"/>
      <c r="F228" s="399"/>
      <c r="G228" s="399"/>
      <c r="H228" s="12"/>
      <c r="I228" s="12"/>
      <c r="J228" s="12"/>
      <c r="K228" s="399"/>
    </row>
    <row r="229" spans="3:11" ht="16.5" x14ac:dyDescent="0.3">
      <c r="C229" s="399"/>
      <c r="D229" s="399"/>
      <c r="E229" s="399"/>
      <c r="F229" s="399"/>
      <c r="G229" s="399"/>
      <c r="H229" s="12"/>
      <c r="I229" s="12"/>
      <c r="J229" s="12"/>
      <c r="K229" s="399"/>
    </row>
    <row r="230" spans="3:11" ht="16.5" x14ac:dyDescent="0.3">
      <c r="C230" s="399"/>
      <c r="D230" s="399"/>
      <c r="E230" s="399"/>
      <c r="F230" s="399"/>
      <c r="G230" s="399"/>
      <c r="H230" s="12"/>
      <c r="I230" s="12"/>
      <c r="J230" s="12"/>
      <c r="K230" s="399"/>
    </row>
    <row r="231" spans="3:11" ht="16.5" x14ac:dyDescent="0.3">
      <c r="C231" s="399"/>
      <c r="D231" s="399"/>
      <c r="E231" s="399"/>
      <c r="F231" s="399"/>
      <c r="G231" s="399"/>
      <c r="H231" s="12"/>
      <c r="I231" s="12"/>
      <c r="J231" s="12"/>
      <c r="K231" s="399"/>
    </row>
    <row r="232" spans="3:11" ht="16.5" x14ac:dyDescent="0.3">
      <c r="C232" s="399"/>
      <c r="D232" s="399"/>
      <c r="E232" s="399"/>
      <c r="F232" s="399"/>
      <c r="G232" s="399"/>
      <c r="H232" s="12"/>
      <c r="I232" s="12"/>
      <c r="J232" s="12"/>
      <c r="K232" s="399"/>
    </row>
    <row r="233" spans="3:11" ht="16.5" x14ac:dyDescent="0.3">
      <c r="C233" s="399"/>
      <c r="D233" s="399"/>
      <c r="E233" s="399"/>
      <c r="F233" s="399"/>
      <c r="G233" s="399"/>
      <c r="H233" s="12"/>
      <c r="I233" s="12"/>
      <c r="J233" s="12"/>
      <c r="K233" s="399"/>
    </row>
    <row r="234" spans="3:11" ht="16.5" x14ac:dyDescent="0.3">
      <c r="C234" s="399"/>
      <c r="D234" s="399"/>
      <c r="E234" s="399"/>
      <c r="F234" s="399"/>
      <c r="G234" s="399"/>
      <c r="H234" s="12"/>
      <c r="I234" s="12"/>
      <c r="J234" s="12"/>
      <c r="K234" s="399"/>
    </row>
    <row r="235" spans="3:11" ht="16.5" x14ac:dyDescent="0.3">
      <c r="C235" s="399"/>
      <c r="D235" s="399"/>
      <c r="E235" s="399"/>
      <c r="F235" s="399"/>
      <c r="G235" s="399"/>
      <c r="H235" s="12"/>
      <c r="I235" s="12"/>
      <c r="J235" s="12"/>
      <c r="K235" s="399"/>
    </row>
    <row r="236" spans="3:11" ht="16.5" x14ac:dyDescent="0.3">
      <c r="C236" s="399"/>
      <c r="D236" s="399"/>
      <c r="E236" s="399"/>
      <c r="F236" s="399"/>
      <c r="G236" s="399"/>
      <c r="H236" s="12"/>
      <c r="I236" s="12"/>
      <c r="J236" s="12"/>
      <c r="K236" s="399"/>
    </row>
    <row r="237" spans="3:11" ht="16.5" x14ac:dyDescent="0.3">
      <c r="C237" s="399"/>
      <c r="D237" s="399"/>
      <c r="E237" s="399"/>
      <c r="F237" s="399"/>
      <c r="G237" s="399"/>
      <c r="H237" s="12"/>
      <c r="I237" s="12"/>
      <c r="J237" s="12"/>
      <c r="K237" s="399"/>
    </row>
    <row r="238" spans="3:11" ht="16.5" x14ac:dyDescent="0.3">
      <c r="C238" s="399"/>
      <c r="D238" s="399"/>
      <c r="E238" s="399"/>
      <c r="F238" s="399"/>
      <c r="G238" s="399"/>
      <c r="H238" s="12"/>
      <c r="I238" s="12"/>
      <c r="J238" s="12"/>
      <c r="K238" s="399"/>
    </row>
    <row r="239" spans="3:11" ht="16.5" x14ac:dyDescent="0.3">
      <c r="C239" s="399"/>
      <c r="D239" s="399"/>
      <c r="E239" s="399"/>
      <c r="F239" s="399"/>
      <c r="G239" s="399"/>
      <c r="H239" s="12"/>
      <c r="I239" s="12"/>
      <c r="J239" s="12"/>
      <c r="K239" s="399"/>
    </row>
    <row r="240" spans="3:11" ht="16.5" x14ac:dyDescent="0.3">
      <c r="C240" s="399"/>
      <c r="D240" s="399"/>
      <c r="E240" s="399"/>
      <c r="F240" s="399"/>
      <c r="G240" s="399"/>
      <c r="H240" s="12"/>
      <c r="I240" s="12"/>
      <c r="J240" s="12"/>
      <c r="K240" s="399"/>
    </row>
    <row r="241" spans="3:11" ht="16.5" x14ac:dyDescent="0.3">
      <c r="C241" s="399"/>
      <c r="D241" s="399"/>
      <c r="E241" s="399"/>
      <c r="F241" s="399"/>
      <c r="G241" s="399"/>
      <c r="H241" s="12"/>
      <c r="I241" s="12"/>
      <c r="J241" s="12"/>
      <c r="K241" s="399"/>
    </row>
    <row r="242" spans="3:11" ht="16.5" x14ac:dyDescent="0.3">
      <c r="C242" s="399"/>
      <c r="D242" s="399"/>
      <c r="E242" s="399"/>
      <c r="F242" s="399"/>
      <c r="G242" s="399"/>
      <c r="H242" s="12"/>
      <c r="I242" s="12"/>
      <c r="J242" s="12"/>
      <c r="K242" s="399"/>
    </row>
    <row r="243" spans="3:11" ht="16.5" x14ac:dyDescent="0.3">
      <c r="C243" s="399"/>
      <c r="D243" s="399"/>
      <c r="E243" s="399"/>
      <c r="F243" s="399"/>
      <c r="G243" s="399"/>
      <c r="H243" s="12"/>
      <c r="I243" s="12"/>
      <c r="J243" s="12"/>
      <c r="K243" s="399"/>
    </row>
    <row r="244" spans="3:11" ht="16.5" x14ac:dyDescent="0.3">
      <c r="C244" s="399"/>
      <c r="D244" s="399"/>
      <c r="E244" s="399"/>
      <c r="F244" s="399"/>
      <c r="G244" s="399"/>
      <c r="H244" s="12"/>
      <c r="I244" s="12"/>
      <c r="J244" s="12"/>
      <c r="K244" s="399"/>
    </row>
    <row r="245" spans="3:11" ht="16.5" x14ac:dyDescent="0.3">
      <c r="C245" s="399"/>
      <c r="D245" s="399"/>
      <c r="E245" s="399"/>
      <c r="F245" s="399"/>
      <c r="G245" s="399"/>
      <c r="H245" s="12"/>
      <c r="I245" s="12"/>
      <c r="J245" s="12"/>
      <c r="K245" s="399"/>
    </row>
    <row r="246" spans="3:11" ht="16.5" x14ac:dyDescent="0.3">
      <c r="C246" s="399"/>
      <c r="D246" s="399"/>
      <c r="E246" s="399"/>
      <c r="F246" s="399"/>
      <c r="G246" s="399"/>
      <c r="H246" s="12"/>
      <c r="I246" s="12"/>
      <c r="J246" s="12"/>
      <c r="K246" s="399"/>
    </row>
    <row r="247" spans="3:11" ht="16.5" x14ac:dyDescent="0.3">
      <c r="C247" s="399"/>
      <c r="D247" s="399"/>
      <c r="E247" s="399"/>
      <c r="F247" s="399"/>
      <c r="G247" s="399"/>
      <c r="H247" s="12"/>
      <c r="I247" s="12"/>
      <c r="J247" s="12"/>
      <c r="K247" s="399"/>
    </row>
    <row r="248" spans="3:11" ht="16.5" x14ac:dyDescent="0.3">
      <c r="C248" s="399"/>
      <c r="D248" s="399"/>
      <c r="E248" s="399"/>
      <c r="F248" s="399"/>
      <c r="G248" s="399"/>
      <c r="H248" s="12"/>
      <c r="I248" s="12"/>
      <c r="J248" s="12"/>
      <c r="K248" s="399"/>
    </row>
    <row r="249" spans="3:11" ht="16.5" x14ac:dyDescent="0.3">
      <c r="C249" s="399"/>
      <c r="D249" s="399"/>
      <c r="E249" s="399"/>
      <c r="F249" s="399"/>
      <c r="G249" s="399"/>
      <c r="H249" s="12"/>
      <c r="I249" s="12"/>
      <c r="J249" s="12"/>
      <c r="K249" s="399"/>
    </row>
    <row r="250" spans="3:11" ht="16.5" x14ac:dyDescent="0.3">
      <c r="C250" s="399"/>
      <c r="D250" s="399"/>
      <c r="E250" s="399"/>
      <c r="F250" s="399"/>
      <c r="G250" s="399"/>
      <c r="H250" s="12"/>
      <c r="I250" s="12"/>
      <c r="J250" s="12"/>
      <c r="K250" s="399"/>
    </row>
    <row r="251" spans="3:11" ht="16.5" x14ac:dyDescent="0.3">
      <c r="C251" s="399"/>
      <c r="D251" s="399"/>
      <c r="E251" s="399"/>
      <c r="F251" s="399"/>
      <c r="G251" s="399"/>
      <c r="H251" s="12"/>
      <c r="I251" s="12"/>
      <c r="J251" s="12"/>
      <c r="K251" s="399"/>
    </row>
    <row r="252" spans="3:11" ht="16.5" x14ac:dyDescent="0.3">
      <c r="C252" s="399"/>
      <c r="D252" s="399"/>
      <c r="E252" s="399"/>
      <c r="F252" s="399"/>
      <c r="G252" s="399"/>
      <c r="H252" s="12"/>
      <c r="I252" s="12"/>
      <c r="J252" s="12"/>
      <c r="K252" s="399"/>
    </row>
    <row r="253" spans="3:11" ht="16.5" x14ac:dyDescent="0.3">
      <c r="C253" s="399"/>
      <c r="D253" s="399"/>
      <c r="E253" s="399"/>
      <c r="F253" s="399"/>
      <c r="G253" s="399"/>
      <c r="H253" s="12"/>
      <c r="I253" s="12"/>
      <c r="J253" s="12"/>
      <c r="K253" s="399"/>
    </row>
    <row r="254" spans="3:11" ht="16.5" x14ac:dyDescent="0.3">
      <c r="C254" s="399"/>
      <c r="D254" s="399"/>
      <c r="E254" s="399"/>
      <c r="F254" s="399"/>
      <c r="G254" s="399"/>
      <c r="H254" s="12"/>
      <c r="I254" s="12"/>
      <c r="J254" s="12"/>
      <c r="K254" s="399"/>
    </row>
    <row r="255" spans="3:11" ht="16.5" x14ac:dyDescent="0.3">
      <c r="C255" s="399"/>
      <c r="D255" s="399"/>
      <c r="E255" s="399"/>
      <c r="F255" s="399"/>
      <c r="G255" s="399"/>
      <c r="H255" s="12"/>
      <c r="I255" s="12"/>
      <c r="J255" s="12"/>
      <c r="K255" s="399"/>
    </row>
    <row r="256" spans="3:11" ht="16.5" x14ac:dyDescent="0.3">
      <c r="C256" s="399"/>
      <c r="D256" s="399"/>
      <c r="E256" s="399"/>
      <c r="F256" s="399"/>
      <c r="G256" s="399"/>
      <c r="H256" s="12"/>
      <c r="I256" s="12"/>
      <c r="J256" s="12"/>
      <c r="K256" s="399"/>
    </row>
    <row r="257" spans="3:11" ht="16.5" x14ac:dyDescent="0.3">
      <c r="C257" s="399"/>
      <c r="D257" s="399"/>
      <c r="E257" s="399"/>
      <c r="F257" s="399"/>
      <c r="G257" s="399"/>
      <c r="H257" s="12"/>
      <c r="I257" s="12"/>
      <c r="J257" s="12"/>
      <c r="K257" s="399"/>
    </row>
    <row r="258" spans="3:11" ht="16.5" x14ac:dyDescent="0.3">
      <c r="C258" s="399"/>
      <c r="D258" s="399"/>
      <c r="E258" s="399"/>
      <c r="F258" s="399"/>
      <c r="G258" s="399"/>
      <c r="H258" s="12"/>
      <c r="I258" s="12"/>
      <c r="J258" s="12"/>
      <c r="K258" s="399"/>
    </row>
    <row r="259" spans="3:11" ht="16.5" x14ac:dyDescent="0.3">
      <c r="C259" s="399"/>
      <c r="D259" s="399"/>
      <c r="E259" s="399"/>
      <c r="F259" s="399"/>
      <c r="G259" s="399"/>
      <c r="H259" s="12"/>
      <c r="I259" s="12"/>
      <c r="J259" s="12"/>
      <c r="K259" s="399"/>
    </row>
    <row r="260" spans="3:11" ht="16.5" x14ac:dyDescent="0.3">
      <c r="C260" s="399"/>
      <c r="D260" s="399"/>
      <c r="E260" s="399"/>
      <c r="F260" s="399"/>
      <c r="G260" s="399"/>
      <c r="H260" s="12"/>
      <c r="I260" s="12"/>
      <c r="J260" s="12"/>
      <c r="K260" s="399"/>
    </row>
    <row r="261" spans="3:11" ht="16.5" x14ac:dyDescent="0.3">
      <c r="C261" s="399"/>
      <c r="D261" s="399"/>
      <c r="E261" s="399"/>
      <c r="F261" s="399"/>
      <c r="G261" s="399"/>
      <c r="H261" s="12"/>
      <c r="I261" s="12"/>
      <c r="J261" s="12"/>
      <c r="K261" s="399"/>
    </row>
    <row r="262" spans="3:11" ht="16.5" x14ac:dyDescent="0.3">
      <c r="C262" s="399"/>
      <c r="D262" s="399"/>
      <c r="E262" s="399"/>
      <c r="F262" s="399"/>
      <c r="G262" s="399"/>
      <c r="H262" s="12"/>
      <c r="I262" s="12"/>
      <c r="J262" s="12"/>
      <c r="K262" s="399"/>
    </row>
    <row r="263" spans="3:11" ht="16.5" x14ac:dyDescent="0.3">
      <c r="C263" s="399"/>
      <c r="D263" s="399"/>
      <c r="E263" s="399"/>
      <c r="F263" s="399"/>
      <c r="G263" s="399"/>
      <c r="H263" s="12"/>
      <c r="I263" s="12"/>
      <c r="J263" s="12"/>
      <c r="K263" s="399"/>
    </row>
    <row r="264" spans="3:11" ht="16.5" x14ac:dyDescent="0.3">
      <c r="C264" s="399"/>
      <c r="D264" s="399"/>
      <c r="E264" s="399"/>
      <c r="F264" s="399"/>
      <c r="G264" s="399"/>
      <c r="H264" s="12"/>
      <c r="I264" s="12"/>
      <c r="J264" s="12"/>
      <c r="K264" s="399"/>
    </row>
    <row r="265" spans="3:11" ht="16.5" x14ac:dyDescent="0.3">
      <c r="C265" s="399"/>
      <c r="D265" s="399"/>
      <c r="E265" s="399"/>
      <c r="F265" s="399"/>
      <c r="G265" s="399"/>
      <c r="H265" s="399"/>
      <c r="I265" s="399"/>
      <c r="J265" s="399"/>
      <c r="K265" s="399"/>
    </row>
    <row r="266" spans="3:11" ht="16.5" x14ac:dyDescent="0.3">
      <c r="C266" s="399"/>
      <c r="D266" s="399"/>
      <c r="E266" s="399"/>
      <c r="F266" s="399"/>
      <c r="G266" s="399"/>
      <c r="H266" s="399"/>
      <c r="I266" s="399"/>
      <c r="J266" s="399"/>
      <c r="K266" s="399"/>
    </row>
    <row r="267" spans="3:11" ht="16.5" x14ac:dyDescent="0.3">
      <c r="C267" s="399"/>
      <c r="D267" s="399"/>
      <c r="E267" s="399"/>
      <c r="F267" s="399"/>
      <c r="G267" s="399"/>
      <c r="H267" s="399"/>
      <c r="I267" s="399"/>
      <c r="J267" s="399"/>
      <c r="K267" s="399"/>
    </row>
    <row r="268" spans="3:11" ht="16.5" x14ac:dyDescent="0.3">
      <c r="C268" s="399"/>
      <c r="D268" s="399"/>
      <c r="E268" s="399"/>
      <c r="F268" s="399"/>
      <c r="G268" s="399"/>
      <c r="H268" s="399"/>
      <c r="I268" s="399"/>
      <c r="J268" s="399"/>
      <c r="K268" s="399"/>
    </row>
    <row r="269" spans="3:11" ht="16.5" x14ac:dyDescent="0.3">
      <c r="C269" s="399"/>
      <c r="D269" s="399"/>
      <c r="E269" s="399"/>
      <c r="F269" s="399"/>
      <c r="G269" s="399"/>
      <c r="H269" s="399"/>
      <c r="I269" s="399"/>
      <c r="J269" s="399"/>
      <c r="K269" s="399"/>
    </row>
    <row r="270" spans="3:11" ht="16.5" x14ac:dyDescent="0.3">
      <c r="C270" s="399"/>
      <c r="D270" s="399"/>
      <c r="E270" s="399"/>
      <c r="F270" s="399"/>
      <c r="G270" s="399"/>
      <c r="H270" s="399"/>
      <c r="I270" s="399"/>
      <c r="J270" s="399"/>
      <c r="K270" s="399"/>
    </row>
    <row r="271" spans="3:11" ht="16.5" x14ac:dyDescent="0.3">
      <c r="C271" s="399"/>
      <c r="D271" s="399"/>
      <c r="E271" s="399"/>
      <c r="F271" s="399"/>
      <c r="G271" s="399"/>
      <c r="H271" s="399"/>
      <c r="I271" s="399"/>
      <c r="J271" s="399"/>
      <c r="K271" s="399"/>
    </row>
    <row r="272" spans="3:11" ht="16.5" x14ac:dyDescent="0.3">
      <c r="C272" s="399"/>
      <c r="D272" s="399"/>
      <c r="E272" s="399"/>
      <c r="F272" s="399"/>
      <c r="G272" s="399"/>
      <c r="H272" s="399"/>
      <c r="I272" s="399"/>
      <c r="J272" s="399"/>
      <c r="K272" s="399"/>
    </row>
    <row r="273" spans="3:11" ht="16.5" x14ac:dyDescent="0.3">
      <c r="C273" s="399"/>
      <c r="D273" s="399"/>
      <c r="E273" s="399"/>
      <c r="F273" s="399"/>
      <c r="G273" s="399"/>
      <c r="H273" s="399"/>
      <c r="I273" s="399"/>
      <c r="J273" s="399"/>
      <c r="K273" s="399"/>
    </row>
    <row r="274" spans="3:11" ht="16.5" x14ac:dyDescent="0.3">
      <c r="C274" s="399"/>
      <c r="D274" s="399"/>
      <c r="E274" s="399"/>
      <c r="F274" s="399"/>
      <c r="G274" s="399"/>
      <c r="H274" s="399"/>
      <c r="I274" s="399"/>
      <c r="J274" s="399"/>
      <c r="K274" s="399"/>
    </row>
    <row r="275" spans="3:11" ht="16.5" x14ac:dyDescent="0.3">
      <c r="C275" s="399"/>
      <c r="D275" s="399"/>
      <c r="E275" s="399"/>
      <c r="F275" s="399"/>
      <c r="G275" s="399"/>
      <c r="H275" s="399"/>
      <c r="I275" s="399"/>
      <c r="J275" s="399"/>
      <c r="K275" s="399"/>
    </row>
    <row r="276" spans="3:11" ht="16.5" x14ac:dyDescent="0.3">
      <c r="C276" s="399"/>
      <c r="D276" s="399"/>
      <c r="E276" s="399"/>
      <c r="F276" s="399"/>
      <c r="G276" s="399"/>
      <c r="H276" s="399"/>
      <c r="I276" s="399"/>
      <c r="J276" s="399"/>
      <c r="K276" s="399"/>
    </row>
    <row r="277" spans="3:11" ht="16.5" x14ac:dyDescent="0.3">
      <c r="C277" s="399"/>
      <c r="D277" s="399"/>
      <c r="E277" s="399"/>
      <c r="F277" s="399"/>
      <c r="G277" s="399"/>
      <c r="H277" s="399"/>
      <c r="I277" s="399"/>
      <c r="J277" s="399"/>
      <c r="K277" s="399"/>
    </row>
    <row r="278" spans="3:11" ht="16.5" x14ac:dyDescent="0.3">
      <c r="C278" s="399"/>
      <c r="D278" s="399"/>
      <c r="E278" s="399"/>
      <c r="F278" s="399"/>
      <c r="G278" s="399"/>
      <c r="H278" s="399"/>
      <c r="I278" s="399"/>
      <c r="J278" s="399"/>
      <c r="K278" s="399"/>
    </row>
    <row r="279" spans="3:11" ht="16.5" x14ac:dyDescent="0.3">
      <c r="C279" s="399"/>
      <c r="D279" s="399"/>
      <c r="E279" s="399"/>
      <c r="F279" s="399"/>
      <c r="G279" s="399"/>
      <c r="H279" s="399"/>
      <c r="I279" s="399"/>
      <c r="J279" s="399"/>
      <c r="K279" s="399"/>
    </row>
    <row r="280" spans="3:11" ht="16.5" x14ac:dyDescent="0.3">
      <c r="C280" s="399"/>
      <c r="D280" s="399"/>
      <c r="E280" s="399"/>
      <c r="F280" s="399"/>
      <c r="G280" s="399"/>
      <c r="H280" s="399"/>
      <c r="I280" s="399"/>
      <c r="J280" s="399"/>
      <c r="K280" s="399"/>
    </row>
    <row r="281" spans="3:11" ht="16.5" x14ac:dyDescent="0.3">
      <c r="C281" s="399"/>
      <c r="D281" s="399"/>
      <c r="E281" s="399"/>
      <c r="F281" s="399"/>
      <c r="G281" s="399"/>
      <c r="H281" s="399"/>
      <c r="I281" s="399"/>
      <c r="J281" s="399"/>
      <c r="K281" s="399"/>
    </row>
    <row r="282" spans="3:11" ht="16.5" x14ac:dyDescent="0.3">
      <c r="C282" s="399"/>
      <c r="D282" s="399"/>
      <c r="E282" s="399"/>
      <c r="F282" s="399"/>
      <c r="G282" s="399"/>
      <c r="H282" s="399"/>
      <c r="I282" s="399"/>
      <c r="J282" s="399"/>
      <c r="K282" s="399"/>
    </row>
    <row r="283" spans="3:11" ht="16.5" x14ac:dyDescent="0.3">
      <c r="C283" s="399"/>
      <c r="D283" s="399"/>
      <c r="E283" s="399"/>
      <c r="F283" s="399"/>
      <c r="G283" s="399"/>
      <c r="H283" s="399"/>
      <c r="I283" s="399"/>
      <c r="J283" s="399"/>
      <c r="K283" s="399"/>
    </row>
    <row r="284" spans="3:11" ht="16.5" x14ac:dyDescent="0.3">
      <c r="C284" s="399"/>
      <c r="D284" s="399"/>
      <c r="E284" s="399"/>
      <c r="F284" s="399"/>
      <c r="G284" s="399"/>
      <c r="H284" s="399"/>
      <c r="I284" s="399"/>
      <c r="J284" s="399"/>
      <c r="K284" s="399"/>
    </row>
    <row r="285" spans="3:11" ht="16.5" x14ac:dyDescent="0.3">
      <c r="C285" s="399"/>
      <c r="D285" s="399"/>
      <c r="E285" s="399"/>
      <c r="F285" s="399"/>
      <c r="G285" s="399"/>
      <c r="H285" s="399"/>
      <c r="I285" s="399"/>
      <c r="J285" s="399"/>
      <c r="K285" s="399"/>
    </row>
    <row r="286" spans="3:11" ht="16.5" x14ac:dyDescent="0.3">
      <c r="C286" s="399"/>
      <c r="D286" s="399"/>
      <c r="E286" s="399"/>
      <c r="F286" s="399"/>
      <c r="G286" s="399"/>
      <c r="H286" s="399"/>
      <c r="I286" s="399"/>
      <c r="J286" s="399"/>
      <c r="K286" s="399"/>
    </row>
    <row r="287" spans="3:11" ht="16.5" x14ac:dyDescent="0.3">
      <c r="C287" s="399"/>
      <c r="D287" s="399"/>
      <c r="E287" s="399"/>
      <c r="F287" s="399"/>
      <c r="G287" s="399"/>
      <c r="H287" s="399"/>
      <c r="I287" s="399"/>
      <c r="J287" s="399"/>
      <c r="K287" s="399"/>
    </row>
    <row r="288" spans="3:11" ht="16.5" x14ac:dyDescent="0.3">
      <c r="C288" s="399"/>
      <c r="D288" s="399"/>
      <c r="E288" s="399"/>
      <c r="F288" s="399"/>
      <c r="G288" s="399"/>
      <c r="H288" s="399"/>
      <c r="I288" s="399"/>
      <c r="J288" s="399"/>
      <c r="K288" s="399"/>
    </row>
    <row r="289" spans="3:11" ht="16.5" x14ac:dyDescent="0.3">
      <c r="C289" s="399"/>
      <c r="D289" s="399"/>
      <c r="E289" s="399"/>
      <c r="F289" s="399"/>
      <c r="G289" s="399"/>
      <c r="H289" s="399"/>
      <c r="I289" s="399"/>
      <c r="J289" s="399"/>
      <c r="K289" s="399"/>
    </row>
    <row r="290" spans="3:11" ht="16.5" x14ac:dyDescent="0.3">
      <c r="C290" s="399"/>
      <c r="D290" s="399"/>
      <c r="E290" s="399"/>
      <c r="F290" s="399"/>
      <c r="G290" s="399"/>
      <c r="H290" s="399"/>
      <c r="I290" s="399"/>
      <c r="J290" s="399"/>
      <c r="K290" s="399"/>
    </row>
    <row r="291" spans="3:11" ht="16.5" x14ac:dyDescent="0.3">
      <c r="C291" s="399"/>
      <c r="D291" s="399"/>
      <c r="E291" s="399"/>
      <c r="F291" s="399"/>
      <c r="G291" s="399"/>
      <c r="H291" s="399"/>
      <c r="I291" s="399"/>
      <c r="J291" s="399"/>
      <c r="K291" s="399"/>
    </row>
    <row r="292" spans="3:11" ht="16.5" x14ac:dyDescent="0.3">
      <c r="C292" s="399"/>
      <c r="D292" s="399"/>
      <c r="E292" s="399"/>
      <c r="F292" s="399"/>
      <c r="G292" s="399"/>
      <c r="H292" s="399"/>
      <c r="I292" s="399"/>
      <c r="J292" s="399"/>
      <c r="K292" s="399"/>
    </row>
    <row r="293" spans="3:11" ht="16.5" x14ac:dyDescent="0.3">
      <c r="C293" s="399"/>
      <c r="D293" s="399"/>
      <c r="E293" s="399"/>
      <c r="F293" s="399"/>
      <c r="G293" s="399"/>
      <c r="H293" s="399"/>
      <c r="I293" s="399"/>
      <c r="J293" s="399"/>
      <c r="K293" s="399"/>
    </row>
    <row r="294" spans="3:11" ht="16.5" x14ac:dyDescent="0.3">
      <c r="C294" s="399"/>
      <c r="D294" s="399"/>
      <c r="E294" s="399"/>
      <c r="F294" s="399"/>
      <c r="G294" s="399"/>
      <c r="H294" s="399"/>
      <c r="I294" s="399"/>
      <c r="J294" s="399"/>
      <c r="K294" s="399"/>
    </row>
    <row r="295" spans="3:11" ht="16.5" x14ac:dyDescent="0.3">
      <c r="C295" s="399"/>
      <c r="D295" s="399"/>
      <c r="E295" s="399"/>
      <c r="F295" s="399"/>
      <c r="G295" s="399"/>
      <c r="H295" s="399"/>
      <c r="I295" s="399"/>
      <c r="J295" s="399"/>
      <c r="K295" s="399"/>
    </row>
    <row r="296" spans="3:11" ht="16.5" x14ac:dyDescent="0.3">
      <c r="C296" s="399"/>
      <c r="D296" s="399"/>
      <c r="E296" s="399"/>
      <c r="F296" s="399"/>
      <c r="G296" s="399"/>
      <c r="H296" s="399"/>
      <c r="I296" s="399"/>
      <c r="J296" s="399"/>
      <c r="K296" s="399"/>
    </row>
    <row r="297" spans="3:11" ht="16.5" x14ac:dyDescent="0.3">
      <c r="C297" s="399"/>
      <c r="D297" s="399"/>
      <c r="E297" s="399"/>
      <c r="F297" s="399"/>
      <c r="G297" s="399"/>
      <c r="H297" s="399"/>
      <c r="I297" s="399"/>
      <c r="J297" s="399"/>
      <c r="K297" s="399"/>
    </row>
    <row r="298" spans="3:11" ht="16.5" x14ac:dyDescent="0.3">
      <c r="C298" s="399"/>
      <c r="D298" s="399"/>
      <c r="E298" s="399"/>
      <c r="F298" s="399"/>
      <c r="G298" s="399"/>
      <c r="H298" s="399"/>
      <c r="I298" s="399"/>
      <c r="J298" s="399"/>
      <c r="K298" s="399"/>
    </row>
    <row r="299" spans="3:11" ht="16.5" x14ac:dyDescent="0.3">
      <c r="C299" s="399"/>
      <c r="D299" s="399"/>
      <c r="E299" s="399"/>
      <c r="F299" s="399"/>
      <c r="G299" s="399"/>
      <c r="H299" s="399"/>
      <c r="I299" s="399"/>
      <c r="J299" s="399"/>
      <c r="K299" s="399"/>
    </row>
    <row r="300" spans="3:11" ht="16.5" x14ac:dyDescent="0.3">
      <c r="C300" s="399"/>
      <c r="D300" s="399"/>
      <c r="E300" s="399"/>
      <c r="F300" s="399"/>
      <c r="G300" s="399"/>
      <c r="H300" s="399"/>
      <c r="I300" s="399"/>
      <c r="J300" s="399"/>
      <c r="K300" s="399"/>
    </row>
    <row r="301" spans="3:11" ht="16.5" x14ac:dyDescent="0.3">
      <c r="C301" s="399"/>
      <c r="D301" s="399"/>
      <c r="E301" s="399"/>
      <c r="F301" s="399"/>
      <c r="G301" s="399"/>
      <c r="H301" s="399"/>
      <c r="I301" s="399"/>
      <c r="J301" s="399"/>
      <c r="K301" s="399"/>
    </row>
    <row r="302" spans="3:11" ht="16.5" x14ac:dyDescent="0.3">
      <c r="C302" s="399"/>
      <c r="D302" s="399"/>
      <c r="E302" s="399"/>
      <c r="F302" s="399"/>
      <c r="G302" s="399"/>
      <c r="H302" s="399"/>
      <c r="I302" s="399"/>
      <c r="J302" s="399"/>
      <c r="K302" s="399"/>
    </row>
    <row r="303" spans="3:11" ht="16.5" x14ac:dyDescent="0.3">
      <c r="C303" s="399"/>
      <c r="D303" s="399"/>
      <c r="E303" s="399"/>
      <c r="F303" s="399"/>
      <c r="G303" s="399"/>
      <c r="H303" s="399"/>
      <c r="I303" s="399"/>
      <c r="J303" s="399"/>
      <c r="K303" s="399"/>
    </row>
    <row r="304" spans="3:11" ht="16.5" x14ac:dyDescent="0.3">
      <c r="C304" s="399"/>
      <c r="D304" s="399"/>
      <c r="E304" s="399"/>
      <c r="F304" s="399"/>
      <c r="G304" s="399"/>
      <c r="H304" s="399"/>
      <c r="I304" s="399"/>
      <c r="J304" s="399"/>
      <c r="K304" s="399"/>
    </row>
    <row r="305" spans="3:11" ht="16.5" x14ac:dyDescent="0.3">
      <c r="C305" s="399"/>
      <c r="D305" s="399"/>
      <c r="E305" s="399"/>
      <c r="F305" s="399"/>
      <c r="G305" s="399"/>
      <c r="H305" s="399"/>
      <c r="I305" s="399"/>
      <c r="J305" s="399"/>
      <c r="K305" s="399"/>
    </row>
    <row r="306" spans="3:11" ht="16.5" x14ac:dyDescent="0.3">
      <c r="C306" s="399"/>
      <c r="D306" s="399"/>
      <c r="E306" s="399"/>
      <c r="F306" s="399"/>
      <c r="G306" s="399"/>
      <c r="H306" s="399"/>
      <c r="I306" s="399"/>
      <c r="J306" s="399"/>
      <c r="K306" s="399"/>
    </row>
    <row r="307" spans="3:11" ht="16.5" x14ac:dyDescent="0.3">
      <c r="C307" s="399"/>
      <c r="D307" s="399"/>
      <c r="E307" s="399"/>
      <c r="F307" s="399"/>
      <c r="G307" s="399"/>
      <c r="H307" s="399"/>
      <c r="I307" s="399"/>
      <c r="J307" s="399"/>
      <c r="K307" s="399"/>
    </row>
    <row r="308" spans="3:11" ht="16.5" x14ac:dyDescent="0.3">
      <c r="C308" s="399"/>
      <c r="D308" s="399"/>
      <c r="E308" s="399"/>
      <c r="F308" s="399"/>
      <c r="G308" s="399"/>
      <c r="H308" s="399"/>
      <c r="I308" s="399"/>
      <c r="J308" s="399"/>
      <c r="K308" s="399"/>
    </row>
    <row r="309" spans="3:11" ht="16.5" x14ac:dyDescent="0.3">
      <c r="C309" s="399"/>
      <c r="D309" s="399"/>
      <c r="E309" s="399"/>
      <c r="F309" s="399"/>
      <c r="G309" s="399"/>
      <c r="H309" s="399"/>
      <c r="I309" s="399"/>
      <c r="J309" s="399"/>
      <c r="K309" s="399"/>
    </row>
    <row r="310" spans="3:11" ht="16.5" x14ac:dyDescent="0.3">
      <c r="C310" s="399"/>
      <c r="D310" s="399"/>
      <c r="E310" s="399"/>
      <c r="F310" s="399"/>
      <c r="G310" s="399"/>
      <c r="H310" s="399"/>
      <c r="I310" s="399"/>
      <c r="J310" s="399"/>
      <c r="K310" s="399"/>
    </row>
    <row r="311" spans="3:11" ht="16.5" x14ac:dyDescent="0.3">
      <c r="C311" s="399"/>
      <c r="D311" s="399"/>
      <c r="E311" s="399"/>
      <c r="F311" s="399"/>
      <c r="G311" s="399"/>
      <c r="H311" s="399"/>
      <c r="I311" s="399"/>
      <c r="J311" s="399"/>
      <c r="K311" s="399"/>
    </row>
    <row r="312" spans="3:11" ht="16.5" x14ac:dyDescent="0.3">
      <c r="C312" s="399"/>
      <c r="D312" s="399"/>
      <c r="E312" s="399"/>
      <c r="F312" s="399"/>
      <c r="G312" s="399"/>
      <c r="H312" s="399"/>
      <c r="I312" s="399"/>
      <c r="J312" s="399"/>
      <c r="K312" s="399"/>
    </row>
    <row r="313" spans="3:11" ht="16.5" x14ac:dyDescent="0.3">
      <c r="C313" s="399"/>
      <c r="D313" s="399"/>
      <c r="E313" s="399"/>
      <c r="F313" s="399"/>
      <c r="G313" s="399"/>
      <c r="H313" s="399"/>
      <c r="I313" s="399"/>
      <c r="J313" s="399"/>
      <c r="K313" s="399"/>
    </row>
    <row r="314" spans="3:11" ht="16.5" x14ac:dyDescent="0.3">
      <c r="C314" s="399"/>
      <c r="D314" s="399"/>
      <c r="E314" s="399"/>
      <c r="F314" s="399"/>
      <c r="G314" s="399"/>
      <c r="H314" s="399"/>
      <c r="I314" s="399"/>
      <c r="J314" s="399"/>
      <c r="K314" s="399"/>
    </row>
    <row r="315" spans="3:11" ht="16.5" x14ac:dyDescent="0.3">
      <c r="C315" s="399"/>
      <c r="D315" s="399"/>
      <c r="E315" s="399"/>
      <c r="F315" s="399"/>
      <c r="G315" s="399"/>
      <c r="H315" s="399"/>
      <c r="I315" s="399"/>
      <c r="J315" s="399"/>
      <c r="K315" s="399"/>
    </row>
    <row r="316" spans="3:11" ht="16.5" x14ac:dyDescent="0.3">
      <c r="C316" s="399"/>
      <c r="D316" s="399"/>
      <c r="E316" s="399"/>
      <c r="F316" s="399"/>
      <c r="G316" s="399"/>
      <c r="H316" s="399"/>
      <c r="I316" s="399"/>
      <c r="J316" s="399"/>
      <c r="K316" s="399"/>
    </row>
    <row r="317" spans="3:11" ht="16.5" x14ac:dyDescent="0.3">
      <c r="C317" s="399"/>
      <c r="D317" s="399"/>
      <c r="E317" s="399"/>
      <c r="F317" s="399"/>
      <c r="G317" s="399"/>
      <c r="H317" s="399"/>
      <c r="I317" s="399"/>
      <c r="J317" s="399"/>
      <c r="K317" s="399"/>
    </row>
    <row r="318" spans="3:11" ht="16.5" x14ac:dyDescent="0.3">
      <c r="C318" s="399"/>
      <c r="D318" s="399"/>
      <c r="E318" s="399"/>
      <c r="F318" s="399"/>
      <c r="G318" s="399"/>
      <c r="H318" s="399"/>
      <c r="I318" s="399"/>
      <c r="J318" s="399"/>
      <c r="K318" s="399"/>
    </row>
    <row r="319" spans="3:11" ht="16.5" x14ac:dyDescent="0.3">
      <c r="C319" s="399"/>
      <c r="D319" s="399"/>
      <c r="E319" s="399"/>
      <c r="F319" s="399"/>
      <c r="G319" s="399"/>
      <c r="H319" s="399"/>
      <c r="I319" s="399"/>
      <c r="J319" s="399"/>
      <c r="K319" s="399"/>
    </row>
    <row r="320" spans="3:11" ht="16.5" x14ac:dyDescent="0.3">
      <c r="C320" s="399"/>
      <c r="D320" s="399"/>
      <c r="E320" s="399"/>
      <c r="F320" s="399"/>
      <c r="G320" s="399"/>
      <c r="H320" s="399"/>
      <c r="I320" s="399"/>
      <c r="J320" s="399"/>
      <c r="K320" s="399"/>
    </row>
    <row r="321" spans="3:11" ht="16.5" x14ac:dyDescent="0.3">
      <c r="C321" s="399"/>
      <c r="D321" s="399"/>
      <c r="E321" s="399"/>
      <c r="F321" s="399"/>
      <c r="G321" s="399"/>
      <c r="H321" s="399"/>
      <c r="I321" s="399"/>
      <c r="J321" s="399"/>
      <c r="K321" s="399"/>
    </row>
    <row r="322" spans="3:11" ht="16.5" x14ac:dyDescent="0.3">
      <c r="C322" s="399"/>
      <c r="D322" s="399"/>
      <c r="E322" s="399"/>
      <c r="F322" s="399"/>
      <c r="G322" s="399"/>
      <c r="H322" s="399"/>
      <c r="I322" s="399"/>
      <c r="J322" s="399"/>
      <c r="K322" s="399"/>
    </row>
    <row r="323" spans="3:11" ht="16.5" x14ac:dyDescent="0.3">
      <c r="C323" s="399"/>
      <c r="D323" s="399"/>
      <c r="E323" s="399"/>
      <c r="F323" s="399"/>
      <c r="G323" s="399"/>
      <c r="H323" s="399"/>
      <c r="I323" s="399"/>
      <c r="J323" s="399"/>
      <c r="K323" s="399"/>
    </row>
    <row r="324" spans="3:11" ht="16.5" x14ac:dyDescent="0.3">
      <c r="C324" s="399"/>
      <c r="D324" s="399"/>
      <c r="E324" s="399"/>
      <c r="F324" s="399"/>
      <c r="G324" s="399"/>
      <c r="H324" s="399"/>
      <c r="I324" s="399"/>
      <c r="J324" s="399"/>
      <c r="K324" s="399"/>
    </row>
    <row r="325" spans="3:11" ht="16.5" x14ac:dyDescent="0.3">
      <c r="C325" s="399"/>
      <c r="D325" s="399"/>
      <c r="E325" s="399"/>
      <c r="F325" s="399"/>
      <c r="G325" s="399"/>
      <c r="H325" s="399"/>
      <c r="I325" s="399"/>
      <c r="J325" s="399"/>
      <c r="K325" s="399"/>
    </row>
    <row r="326" spans="3:11" ht="16.5" x14ac:dyDescent="0.3">
      <c r="C326" s="399"/>
      <c r="D326" s="399"/>
      <c r="E326" s="399"/>
      <c r="F326" s="399"/>
      <c r="G326" s="399"/>
      <c r="H326" s="399"/>
      <c r="I326" s="399"/>
      <c r="J326" s="399"/>
      <c r="K326" s="399"/>
    </row>
    <row r="327" spans="3:11" ht="16.5" x14ac:dyDescent="0.3">
      <c r="C327" s="399"/>
      <c r="D327" s="399"/>
      <c r="E327" s="399"/>
      <c r="F327" s="399"/>
      <c r="G327" s="399"/>
      <c r="H327" s="399"/>
      <c r="I327" s="399"/>
      <c r="J327" s="399"/>
      <c r="K327" s="399"/>
    </row>
    <row r="328" spans="3:11" ht="16.5" x14ac:dyDescent="0.3">
      <c r="C328" s="399"/>
      <c r="D328" s="399"/>
      <c r="E328" s="399"/>
      <c r="F328" s="399"/>
      <c r="G328" s="399"/>
      <c r="H328" s="399"/>
      <c r="I328" s="399"/>
      <c r="J328" s="399"/>
      <c r="K328" s="399"/>
    </row>
    <row r="329" spans="3:11" ht="16.5" x14ac:dyDescent="0.3">
      <c r="C329" s="399"/>
      <c r="D329" s="399"/>
      <c r="E329" s="399"/>
      <c r="F329" s="399"/>
      <c r="G329" s="399"/>
      <c r="H329" s="399"/>
      <c r="I329" s="399"/>
      <c r="J329" s="399"/>
      <c r="K329" s="399"/>
    </row>
    <row r="330" spans="3:11" ht="16.5" x14ac:dyDescent="0.3">
      <c r="C330" s="399"/>
      <c r="D330" s="399"/>
      <c r="E330" s="399"/>
      <c r="F330" s="399"/>
      <c r="G330" s="399"/>
      <c r="H330" s="399"/>
      <c r="I330" s="399"/>
      <c r="J330" s="399"/>
      <c r="K330" s="399"/>
    </row>
    <row r="331" spans="3:11" ht="16.5" x14ac:dyDescent="0.3">
      <c r="C331" s="399"/>
      <c r="D331" s="399"/>
      <c r="E331" s="399"/>
      <c r="F331" s="399"/>
      <c r="G331" s="399"/>
      <c r="H331" s="399"/>
      <c r="I331" s="399"/>
      <c r="J331" s="399"/>
      <c r="K331" s="399"/>
    </row>
    <row r="332" spans="3:11" ht="16.5" x14ac:dyDescent="0.3">
      <c r="C332" s="399"/>
      <c r="D332" s="399"/>
      <c r="E332" s="399"/>
      <c r="F332" s="399"/>
      <c r="G332" s="399"/>
      <c r="H332" s="399"/>
      <c r="I332" s="399"/>
      <c r="J332" s="399"/>
      <c r="K332" s="399"/>
    </row>
    <row r="333" spans="3:11" ht="16.5" x14ac:dyDescent="0.3">
      <c r="C333" s="399"/>
      <c r="D333" s="399"/>
      <c r="E333" s="399"/>
      <c r="F333" s="399"/>
      <c r="G333" s="399"/>
      <c r="H333" s="399"/>
      <c r="I333" s="399"/>
      <c r="J333" s="399"/>
      <c r="K333" s="399"/>
    </row>
    <row r="334" spans="3:11" ht="16.5" x14ac:dyDescent="0.3">
      <c r="C334" s="399"/>
      <c r="D334" s="399"/>
      <c r="E334" s="399"/>
      <c r="F334" s="399"/>
      <c r="G334" s="399"/>
      <c r="H334" s="399"/>
      <c r="I334" s="399"/>
      <c r="J334" s="399"/>
      <c r="K334" s="399"/>
    </row>
    <row r="335" spans="3:11" ht="16.5" x14ac:dyDescent="0.3">
      <c r="C335" s="399"/>
      <c r="D335" s="399"/>
      <c r="E335" s="399"/>
      <c r="F335" s="399"/>
      <c r="G335" s="399"/>
      <c r="H335" s="399"/>
      <c r="I335" s="399"/>
      <c r="J335" s="399"/>
      <c r="K335" s="399"/>
    </row>
    <row r="336" spans="3:11" ht="16.5" x14ac:dyDescent="0.3">
      <c r="C336" s="399"/>
      <c r="D336" s="399"/>
      <c r="E336" s="399"/>
      <c r="F336" s="399"/>
      <c r="G336" s="399"/>
      <c r="H336" s="399"/>
      <c r="I336" s="399"/>
      <c r="J336" s="399"/>
      <c r="K336" s="399"/>
    </row>
    <row r="337" spans="3:11" ht="16.5" x14ac:dyDescent="0.3">
      <c r="C337" s="399"/>
      <c r="D337" s="399"/>
      <c r="E337" s="399"/>
      <c r="F337" s="399"/>
      <c r="G337" s="399"/>
      <c r="H337" s="399"/>
      <c r="I337" s="399"/>
      <c r="J337" s="399"/>
      <c r="K337" s="399"/>
    </row>
    <row r="338" spans="3:11" ht="16.5" x14ac:dyDescent="0.3">
      <c r="C338" s="399"/>
      <c r="D338" s="399"/>
      <c r="E338" s="399"/>
      <c r="F338" s="399"/>
      <c r="G338" s="399"/>
      <c r="H338" s="399"/>
      <c r="I338" s="399"/>
      <c r="J338" s="399"/>
      <c r="K338" s="399"/>
    </row>
    <row r="339" spans="3:11" ht="16.5" x14ac:dyDescent="0.3">
      <c r="C339" s="399"/>
      <c r="D339" s="399"/>
      <c r="E339" s="399"/>
      <c r="F339" s="399"/>
      <c r="G339" s="399"/>
      <c r="H339" s="399"/>
      <c r="I339" s="399"/>
      <c r="J339" s="399"/>
      <c r="K339" s="399"/>
    </row>
    <row r="340" spans="3:11" ht="16.5" x14ac:dyDescent="0.3">
      <c r="C340" s="399"/>
      <c r="D340" s="399"/>
      <c r="E340" s="399"/>
      <c r="F340" s="399"/>
      <c r="G340" s="399"/>
      <c r="H340" s="399"/>
      <c r="I340" s="399"/>
      <c r="J340" s="399"/>
      <c r="K340" s="399"/>
    </row>
    <row r="341" spans="3:11" ht="16.5" x14ac:dyDescent="0.3">
      <c r="C341" s="399"/>
      <c r="D341" s="399"/>
      <c r="E341" s="399"/>
      <c r="F341" s="399"/>
      <c r="G341" s="399"/>
      <c r="H341" s="399"/>
      <c r="I341" s="399"/>
      <c r="J341" s="399"/>
      <c r="K341" s="399"/>
    </row>
    <row r="342" spans="3:11" ht="16.5" x14ac:dyDescent="0.3">
      <c r="C342" s="399"/>
      <c r="D342" s="399"/>
      <c r="E342" s="399"/>
      <c r="F342" s="399"/>
      <c r="G342" s="399"/>
      <c r="H342" s="399"/>
      <c r="I342" s="399"/>
      <c r="J342" s="399"/>
      <c r="K342" s="399"/>
    </row>
    <row r="343" spans="3:11" ht="16.5" x14ac:dyDescent="0.3">
      <c r="C343" s="399"/>
      <c r="D343" s="399"/>
      <c r="E343" s="399"/>
      <c r="F343" s="399"/>
      <c r="G343" s="399"/>
      <c r="H343" s="399"/>
      <c r="I343" s="399"/>
      <c r="J343" s="399"/>
      <c r="K343" s="399"/>
    </row>
    <row r="344" spans="3:11" ht="16.5" x14ac:dyDescent="0.3">
      <c r="C344" s="399"/>
      <c r="D344" s="399"/>
      <c r="E344" s="399"/>
      <c r="F344" s="399"/>
      <c r="G344" s="399"/>
      <c r="H344" s="399"/>
      <c r="I344" s="399"/>
      <c r="J344" s="399"/>
      <c r="K344" s="399"/>
    </row>
    <row r="345" spans="3:11" ht="16.5" x14ac:dyDescent="0.3">
      <c r="C345" s="399"/>
      <c r="D345" s="399"/>
      <c r="E345" s="399"/>
      <c r="F345" s="399"/>
      <c r="G345" s="399"/>
      <c r="H345" s="399"/>
      <c r="I345" s="399"/>
      <c r="J345" s="399"/>
      <c r="K345" s="399"/>
    </row>
    <row r="346" spans="3:11" ht="16.5" x14ac:dyDescent="0.3">
      <c r="C346" s="399"/>
      <c r="D346" s="399"/>
      <c r="E346" s="399"/>
      <c r="F346" s="399"/>
      <c r="G346" s="399"/>
      <c r="H346" s="399"/>
      <c r="I346" s="399"/>
      <c r="J346" s="399"/>
      <c r="K346" s="399"/>
    </row>
    <row r="347" spans="3:11" ht="16.5" x14ac:dyDescent="0.3">
      <c r="C347" s="399"/>
      <c r="D347" s="399"/>
      <c r="E347" s="399"/>
      <c r="F347" s="399"/>
      <c r="G347" s="399"/>
      <c r="H347" s="399"/>
      <c r="I347" s="399"/>
      <c r="J347" s="399"/>
      <c r="K347" s="399"/>
    </row>
    <row r="348" spans="3:11" ht="16.5" x14ac:dyDescent="0.3">
      <c r="C348" s="399"/>
      <c r="D348" s="399"/>
      <c r="E348" s="399"/>
      <c r="F348" s="399"/>
      <c r="G348" s="399"/>
      <c r="H348" s="399"/>
      <c r="I348" s="399"/>
      <c r="J348" s="399"/>
      <c r="K348" s="399"/>
    </row>
    <row r="349" spans="3:11" ht="16.5" x14ac:dyDescent="0.3">
      <c r="C349" s="399"/>
      <c r="D349" s="399"/>
      <c r="E349" s="399"/>
      <c r="F349" s="399"/>
      <c r="G349" s="399"/>
      <c r="H349" s="399"/>
      <c r="I349" s="399"/>
      <c r="J349" s="399"/>
      <c r="K349" s="399"/>
    </row>
    <row r="350" spans="3:11" ht="16.5" x14ac:dyDescent="0.3">
      <c r="C350" s="399"/>
      <c r="D350" s="399"/>
      <c r="E350" s="399"/>
      <c r="F350" s="399"/>
      <c r="G350" s="399"/>
      <c r="H350" s="399"/>
      <c r="I350" s="399"/>
      <c r="J350" s="399"/>
      <c r="K350" s="399"/>
    </row>
    <row r="351" spans="3:11" ht="16.5" x14ac:dyDescent="0.3">
      <c r="C351" s="399"/>
      <c r="D351" s="399"/>
      <c r="E351" s="399"/>
      <c r="F351" s="399"/>
      <c r="G351" s="399"/>
      <c r="H351" s="399"/>
      <c r="I351" s="399"/>
      <c r="J351" s="399"/>
      <c r="K351" s="399"/>
    </row>
    <row r="352" spans="3:11" ht="16.5" x14ac:dyDescent="0.3">
      <c r="C352" s="399"/>
      <c r="D352" s="399"/>
      <c r="E352" s="399"/>
      <c r="F352" s="399"/>
      <c r="G352" s="399"/>
      <c r="H352" s="399"/>
      <c r="I352" s="399"/>
      <c r="J352" s="399"/>
      <c r="K352" s="399"/>
    </row>
    <row r="353" spans="3:11" ht="16.5" x14ac:dyDescent="0.3">
      <c r="C353" s="399"/>
      <c r="D353" s="399"/>
      <c r="E353" s="399"/>
      <c r="F353" s="399"/>
      <c r="G353" s="399"/>
      <c r="H353" s="399"/>
      <c r="I353" s="399"/>
      <c r="J353" s="399"/>
      <c r="K353" s="399"/>
    </row>
    <row r="354" spans="3:11" ht="16.5" x14ac:dyDescent="0.3">
      <c r="C354" s="399"/>
      <c r="D354" s="399"/>
      <c r="E354" s="399"/>
      <c r="F354" s="399"/>
      <c r="G354" s="399"/>
      <c r="H354" s="399"/>
      <c r="I354" s="399"/>
      <c r="J354" s="399"/>
      <c r="K354" s="399"/>
    </row>
    <row r="355" spans="3:11" ht="16.5" x14ac:dyDescent="0.3">
      <c r="C355" s="399"/>
      <c r="D355" s="399"/>
      <c r="E355" s="399"/>
      <c r="F355" s="399"/>
      <c r="G355" s="399"/>
      <c r="H355" s="399"/>
      <c r="I355" s="399"/>
      <c r="J355" s="399"/>
      <c r="K355" s="399"/>
    </row>
    <row r="356" spans="3:11" ht="16.5" x14ac:dyDescent="0.3">
      <c r="C356" s="399"/>
      <c r="D356" s="399"/>
      <c r="E356" s="399"/>
      <c r="F356" s="399"/>
      <c r="G356" s="399"/>
      <c r="H356" s="399"/>
      <c r="I356" s="399"/>
      <c r="J356" s="399"/>
      <c r="K356" s="399"/>
    </row>
    <row r="357" spans="3:11" ht="16.5" x14ac:dyDescent="0.3">
      <c r="C357" s="399"/>
      <c r="D357" s="399"/>
      <c r="E357" s="399"/>
      <c r="F357" s="399"/>
      <c r="G357" s="399"/>
      <c r="H357" s="399"/>
      <c r="I357" s="399"/>
      <c r="J357" s="399"/>
      <c r="K357" s="399"/>
    </row>
    <row r="358" spans="3:11" ht="16.5" x14ac:dyDescent="0.3">
      <c r="C358" s="399"/>
      <c r="D358" s="399"/>
      <c r="E358" s="399"/>
      <c r="F358" s="399"/>
      <c r="G358" s="399"/>
      <c r="H358" s="399"/>
      <c r="I358" s="399"/>
      <c r="J358" s="399"/>
      <c r="K358" s="399"/>
    </row>
    <row r="359" spans="3:11" ht="16.5" x14ac:dyDescent="0.3">
      <c r="C359" s="399"/>
      <c r="D359" s="399"/>
      <c r="E359" s="399"/>
      <c r="F359" s="399"/>
      <c r="G359" s="399"/>
      <c r="H359" s="399"/>
      <c r="I359" s="399"/>
      <c r="J359" s="399"/>
      <c r="K359" s="399"/>
    </row>
    <row r="360" spans="3:11" ht="16.5" x14ac:dyDescent="0.3">
      <c r="C360" s="399"/>
      <c r="D360" s="399"/>
      <c r="E360" s="399"/>
      <c r="F360" s="399"/>
      <c r="G360" s="399"/>
      <c r="H360" s="399"/>
      <c r="I360" s="399"/>
      <c r="J360" s="399"/>
      <c r="K360" s="399"/>
    </row>
    <row r="361" spans="3:11" ht="16.5" x14ac:dyDescent="0.3">
      <c r="C361" s="399"/>
      <c r="D361" s="399"/>
      <c r="E361" s="399"/>
      <c r="F361" s="399"/>
      <c r="G361" s="399"/>
      <c r="H361" s="399"/>
      <c r="I361" s="399"/>
      <c r="J361" s="399"/>
      <c r="K361" s="399"/>
    </row>
    <row r="362" spans="3:11" ht="16.5" x14ac:dyDescent="0.3">
      <c r="C362" s="399"/>
      <c r="D362" s="399"/>
      <c r="E362" s="399"/>
      <c r="F362" s="399"/>
      <c r="G362" s="399"/>
      <c r="H362" s="399"/>
      <c r="I362" s="399"/>
      <c r="J362" s="399"/>
      <c r="K362" s="399"/>
    </row>
    <row r="363" spans="3:11" ht="16.5" x14ac:dyDescent="0.3">
      <c r="C363" s="399"/>
      <c r="D363" s="399"/>
      <c r="E363" s="399"/>
      <c r="F363" s="399"/>
      <c r="G363" s="399"/>
      <c r="H363" s="399"/>
      <c r="I363" s="399"/>
      <c r="J363" s="399"/>
      <c r="K363" s="399"/>
    </row>
    <row r="364" spans="3:11" ht="16.5" x14ac:dyDescent="0.3">
      <c r="C364" s="399"/>
      <c r="D364" s="399"/>
      <c r="E364" s="399"/>
      <c r="F364" s="399"/>
      <c r="G364" s="399"/>
      <c r="H364" s="399"/>
      <c r="I364" s="399"/>
      <c r="J364" s="399"/>
      <c r="K364" s="399"/>
    </row>
    <row r="365" spans="3:11" ht="16.5" x14ac:dyDescent="0.3">
      <c r="C365" s="399"/>
      <c r="D365" s="399"/>
      <c r="E365" s="399"/>
      <c r="F365" s="399"/>
      <c r="G365" s="399"/>
      <c r="H365" s="399"/>
      <c r="I365" s="399"/>
      <c r="J365" s="399"/>
      <c r="K365" s="399"/>
    </row>
    <row r="366" spans="3:11" ht="16.5" x14ac:dyDescent="0.3">
      <c r="C366" s="399"/>
      <c r="D366" s="399"/>
      <c r="E366" s="399"/>
      <c r="F366" s="399"/>
      <c r="G366" s="399"/>
      <c r="H366" s="399"/>
      <c r="I366" s="399"/>
      <c r="J366" s="399"/>
      <c r="K366" s="399"/>
    </row>
    <row r="367" spans="3:11" ht="16.5" x14ac:dyDescent="0.3">
      <c r="C367" s="399"/>
      <c r="D367" s="399"/>
      <c r="E367" s="399"/>
      <c r="F367" s="399"/>
      <c r="G367" s="399"/>
      <c r="H367" s="399"/>
      <c r="I367" s="399"/>
      <c r="J367" s="399"/>
      <c r="K367" s="399"/>
    </row>
    <row r="368" spans="3:11" ht="16.5" x14ac:dyDescent="0.3">
      <c r="C368" s="399"/>
      <c r="D368" s="399"/>
      <c r="E368" s="399"/>
      <c r="F368" s="399"/>
      <c r="G368" s="399"/>
      <c r="H368" s="399"/>
      <c r="I368" s="399"/>
      <c r="J368" s="399"/>
      <c r="K368" s="399"/>
    </row>
    <row r="369" spans="3:11" ht="16.5" x14ac:dyDescent="0.3">
      <c r="C369" s="399"/>
      <c r="D369" s="399"/>
      <c r="E369" s="399"/>
      <c r="F369" s="399"/>
      <c r="G369" s="399"/>
      <c r="H369" s="399"/>
      <c r="I369" s="399"/>
      <c r="J369" s="399"/>
      <c r="K369" s="399"/>
    </row>
    <row r="370" spans="3:11" ht="16.5" x14ac:dyDescent="0.3">
      <c r="C370" s="399"/>
      <c r="D370" s="399"/>
      <c r="E370" s="399"/>
      <c r="F370" s="399"/>
      <c r="G370" s="399"/>
      <c r="H370" s="399"/>
      <c r="I370" s="399"/>
      <c r="J370" s="399"/>
      <c r="K370" s="399"/>
    </row>
    <row r="371" spans="3:11" ht="16.5" x14ac:dyDescent="0.3">
      <c r="C371" s="399"/>
      <c r="D371" s="399"/>
      <c r="E371" s="399"/>
      <c r="F371" s="399"/>
      <c r="G371" s="399"/>
      <c r="H371" s="399"/>
      <c r="I371" s="399"/>
      <c r="J371" s="399"/>
      <c r="K371" s="399"/>
    </row>
    <row r="372" spans="3:11" ht="16.5" x14ac:dyDescent="0.3">
      <c r="C372" s="399"/>
      <c r="D372" s="399"/>
      <c r="E372" s="399"/>
      <c r="F372" s="399"/>
      <c r="G372" s="399"/>
      <c r="H372" s="399"/>
      <c r="I372" s="399"/>
      <c r="J372" s="399"/>
      <c r="K372" s="399"/>
    </row>
    <row r="373" spans="3:11" ht="16.5" x14ac:dyDescent="0.3">
      <c r="C373" s="399"/>
      <c r="D373" s="399"/>
      <c r="E373" s="399"/>
      <c r="F373" s="399"/>
      <c r="G373" s="399"/>
      <c r="H373" s="399"/>
      <c r="I373" s="399"/>
      <c r="J373" s="399"/>
      <c r="K373" s="399"/>
    </row>
    <row r="374" spans="3:11" ht="16.5" x14ac:dyDescent="0.3">
      <c r="C374" s="399"/>
      <c r="D374" s="399"/>
      <c r="E374" s="399"/>
      <c r="F374" s="399"/>
      <c r="G374" s="399"/>
      <c r="H374" s="399"/>
      <c r="I374" s="399"/>
      <c r="J374" s="399"/>
      <c r="K374" s="399"/>
    </row>
    <row r="375" spans="3:11" ht="16.5" x14ac:dyDescent="0.3">
      <c r="C375" s="399"/>
      <c r="D375" s="399"/>
      <c r="E375" s="399"/>
      <c r="F375" s="399"/>
      <c r="G375" s="399"/>
      <c r="H375" s="399"/>
      <c r="I375" s="399"/>
      <c r="J375" s="399"/>
      <c r="K375" s="399"/>
    </row>
    <row r="376" spans="3:11" ht="16.5" x14ac:dyDescent="0.3">
      <c r="C376" s="399"/>
      <c r="D376" s="399"/>
      <c r="E376" s="399"/>
      <c r="F376" s="399"/>
      <c r="G376" s="399"/>
      <c r="H376" s="399"/>
      <c r="I376" s="399"/>
      <c r="J376" s="399"/>
      <c r="K376" s="399"/>
    </row>
    <row r="377" spans="3:11" ht="16.5" x14ac:dyDescent="0.3">
      <c r="C377" s="399"/>
      <c r="D377" s="399"/>
      <c r="E377" s="399"/>
      <c r="F377" s="399"/>
      <c r="G377" s="399"/>
      <c r="H377" s="399"/>
      <c r="I377" s="399"/>
      <c r="J377" s="399"/>
      <c r="K377" s="399"/>
    </row>
    <row r="378" spans="3:11" ht="16.5" x14ac:dyDescent="0.3">
      <c r="C378" s="399"/>
      <c r="D378" s="399"/>
      <c r="E378" s="399"/>
      <c r="F378" s="399"/>
      <c r="G378" s="399"/>
      <c r="H378" s="399"/>
      <c r="I378" s="399"/>
      <c r="J378" s="399"/>
      <c r="K378" s="399"/>
    </row>
    <row r="379" spans="3:11" ht="16.5" x14ac:dyDescent="0.3">
      <c r="C379" s="399"/>
      <c r="D379" s="399"/>
      <c r="E379" s="399"/>
      <c r="F379" s="399"/>
      <c r="G379" s="399"/>
      <c r="H379" s="399"/>
      <c r="I379" s="399"/>
      <c r="J379" s="399"/>
      <c r="K379" s="399"/>
    </row>
    <row r="380" spans="3:11" ht="16.5" x14ac:dyDescent="0.3">
      <c r="C380" s="399"/>
      <c r="D380" s="399"/>
      <c r="E380" s="399"/>
      <c r="F380" s="399"/>
      <c r="G380" s="399"/>
      <c r="H380" s="399"/>
      <c r="I380" s="399"/>
      <c r="J380" s="399"/>
      <c r="K380" s="399"/>
    </row>
    <row r="381" spans="3:11" ht="16.5" x14ac:dyDescent="0.3">
      <c r="C381" s="399"/>
      <c r="D381" s="399"/>
      <c r="E381" s="399"/>
      <c r="F381" s="399"/>
      <c r="G381" s="399"/>
      <c r="H381" s="399"/>
      <c r="I381" s="399"/>
      <c r="J381" s="399"/>
      <c r="K381" s="399"/>
    </row>
    <row r="382" spans="3:11" ht="16.5" x14ac:dyDescent="0.3">
      <c r="C382" s="399"/>
      <c r="D382" s="399"/>
      <c r="E382" s="399"/>
      <c r="F382" s="399"/>
      <c r="G382" s="399"/>
      <c r="H382" s="399"/>
      <c r="I382" s="399"/>
      <c r="J382" s="399"/>
      <c r="K382" s="399"/>
    </row>
    <row r="383" spans="3:11" ht="16.5" x14ac:dyDescent="0.3">
      <c r="C383" s="399"/>
      <c r="D383" s="399"/>
      <c r="E383" s="399"/>
      <c r="F383" s="399"/>
      <c r="G383" s="399"/>
      <c r="H383" s="399"/>
      <c r="I383" s="399"/>
      <c r="J383" s="399"/>
      <c r="K383" s="399"/>
    </row>
    <row r="384" spans="3:11" ht="16.5" x14ac:dyDescent="0.3">
      <c r="C384" s="399"/>
      <c r="D384" s="399"/>
      <c r="E384" s="399"/>
      <c r="F384" s="399"/>
      <c r="G384" s="399"/>
      <c r="H384" s="399"/>
      <c r="I384" s="399"/>
      <c r="J384" s="399"/>
      <c r="K384" s="399"/>
    </row>
    <row r="385" spans="3:11" ht="16.5" x14ac:dyDescent="0.3">
      <c r="C385" s="399"/>
      <c r="D385" s="399"/>
      <c r="E385" s="399"/>
      <c r="F385" s="399"/>
      <c r="G385" s="399"/>
      <c r="H385" s="399"/>
      <c r="I385" s="399"/>
      <c r="J385" s="399"/>
      <c r="K385" s="399"/>
    </row>
    <row r="386" spans="3:11" ht="16.5" x14ac:dyDescent="0.3">
      <c r="C386" s="399"/>
      <c r="D386" s="399"/>
      <c r="E386" s="399"/>
      <c r="F386" s="399"/>
      <c r="G386" s="399"/>
      <c r="H386" s="399"/>
      <c r="I386" s="399"/>
      <c r="J386" s="399"/>
      <c r="K386" s="399"/>
    </row>
    <row r="387" spans="3:11" ht="16.5" x14ac:dyDescent="0.3">
      <c r="C387" s="399"/>
      <c r="D387" s="399"/>
      <c r="E387" s="399"/>
      <c r="F387" s="399"/>
      <c r="G387" s="399"/>
      <c r="H387" s="399"/>
      <c r="I387" s="399"/>
      <c r="J387" s="399"/>
      <c r="K387" s="399"/>
    </row>
    <row r="388" spans="3:11" ht="16.5" x14ac:dyDescent="0.3">
      <c r="C388" s="399"/>
      <c r="D388" s="399"/>
      <c r="E388" s="399"/>
      <c r="F388" s="399"/>
      <c r="G388" s="399"/>
      <c r="H388" s="399"/>
      <c r="I388" s="399"/>
      <c r="J388" s="399"/>
      <c r="K388" s="399"/>
    </row>
    <row r="389" spans="3:11" ht="16.5" x14ac:dyDescent="0.3">
      <c r="C389" s="399"/>
      <c r="D389" s="399"/>
      <c r="E389" s="399"/>
      <c r="F389" s="399"/>
      <c r="G389" s="399"/>
      <c r="H389" s="399"/>
      <c r="I389" s="399"/>
      <c r="J389" s="399"/>
      <c r="K389" s="399"/>
    </row>
    <row r="390" spans="3:11" ht="16.5" x14ac:dyDescent="0.3">
      <c r="C390" s="399"/>
      <c r="D390" s="399"/>
      <c r="E390" s="399"/>
      <c r="F390" s="399"/>
      <c r="G390" s="399"/>
      <c r="H390" s="399"/>
      <c r="I390" s="399"/>
      <c r="J390" s="399"/>
      <c r="K390" s="399"/>
    </row>
    <row r="391" spans="3:11" ht="16.5" x14ac:dyDescent="0.3">
      <c r="C391" s="399"/>
      <c r="D391" s="399"/>
      <c r="E391" s="399"/>
      <c r="F391" s="399"/>
      <c r="G391" s="399"/>
      <c r="H391" s="399"/>
      <c r="I391" s="399"/>
      <c r="J391" s="399"/>
      <c r="K391" s="399"/>
    </row>
    <row r="392" spans="3:11" ht="16.5" x14ac:dyDescent="0.3">
      <c r="C392" s="399"/>
      <c r="D392" s="399"/>
      <c r="E392" s="399"/>
      <c r="F392" s="399"/>
      <c r="G392" s="399"/>
      <c r="H392" s="399"/>
      <c r="I392" s="399"/>
      <c r="J392" s="399"/>
      <c r="K392" s="399"/>
    </row>
    <row r="393" spans="3:11" ht="16.5" x14ac:dyDescent="0.3">
      <c r="C393" s="399"/>
      <c r="D393" s="399"/>
      <c r="E393" s="399"/>
      <c r="F393" s="399"/>
      <c r="G393" s="399"/>
      <c r="H393" s="399"/>
      <c r="I393" s="399"/>
      <c r="J393" s="399"/>
      <c r="K393" s="399"/>
    </row>
    <row r="394" spans="3:11" ht="16.5" x14ac:dyDescent="0.3">
      <c r="C394" s="399"/>
      <c r="D394" s="399"/>
      <c r="E394" s="399"/>
      <c r="F394" s="399"/>
      <c r="G394" s="399"/>
      <c r="H394" s="399"/>
      <c r="I394" s="399"/>
      <c r="J394" s="399"/>
      <c r="K394" s="399"/>
    </row>
    <row r="395" spans="3:11" ht="16.5" x14ac:dyDescent="0.3">
      <c r="C395" s="399"/>
      <c r="D395" s="399"/>
      <c r="E395" s="399"/>
      <c r="F395" s="399"/>
      <c r="G395" s="399"/>
      <c r="H395" s="399"/>
      <c r="I395" s="399"/>
      <c r="J395" s="399"/>
      <c r="K395" s="399"/>
    </row>
    <row r="396" spans="3:11" ht="16.5" x14ac:dyDescent="0.3">
      <c r="C396" s="399"/>
      <c r="D396" s="399"/>
      <c r="E396" s="399"/>
      <c r="F396" s="399"/>
      <c r="G396" s="399"/>
      <c r="H396" s="399"/>
      <c r="I396" s="399"/>
      <c r="J396" s="399"/>
      <c r="K396" s="399"/>
    </row>
    <row r="397" spans="3:11" ht="16.5" x14ac:dyDescent="0.3">
      <c r="C397" s="399"/>
      <c r="D397" s="399"/>
      <c r="E397" s="399"/>
      <c r="F397" s="399"/>
      <c r="G397" s="399"/>
      <c r="H397" s="399"/>
      <c r="I397" s="399"/>
      <c r="J397" s="399"/>
      <c r="K397" s="399"/>
    </row>
    <row r="398" spans="3:11" ht="16.5" x14ac:dyDescent="0.3">
      <c r="C398" s="399"/>
      <c r="D398" s="399"/>
      <c r="E398" s="399"/>
      <c r="F398" s="399"/>
      <c r="G398" s="399"/>
      <c r="H398" s="399"/>
      <c r="I398" s="399"/>
      <c r="J398" s="399"/>
      <c r="K398" s="399"/>
    </row>
    <row r="399" spans="3:11" ht="16.5" x14ac:dyDescent="0.3">
      <c r="C399" s="399"/>
      <c r="D399" s="399"/>
      <c r="E399" s="399"/>
      <c r="F399" s="399"/>
      <c r="G399" s="399"/>
      <c r="H399" s="399"/>
      <c r="I399" s="399"/>
      <c r="J399" s="399"/>
      <c r="K399" s="399"/>
    </row>
    <row r="400" spans="3:11" ht="16.5" x14ac:dyDescent="0.3">
      <c r="C400" s="399"/>
      <c r="D400" s="399"/>
      <c r="E400" s="399"/>
      <c r="F400" s="399"/>
      <c r="G400" s="399"/>
      <c r="H400" s="399"/>
      <c r="I400" s="399"/>
      <c r="J400" s="399"/>
      <c r="K400" s="399"/>
    </row>
    <row r="401" spans="3:11" ht="16.5" x14ac:dyDescent="0.3">
      <c r="C401" s="399"/>
      <c r="D401" s="399"/>
      <c r="E401" s="399"/>
      <c r="F401" s="399"/>
      <c r="G401" s="399"/>
      <c r="H401" s="399"/>
      <c r="I401" s="399"/>
      <c r="J401" s="399"/>
      <c r="K401" s="399"/>
    </row>
    <row r="402" spans="3:11" ht="16.5" x14ac:dyDescent="0.3">
      <c r="C402" s="399"/>
      <c r="D402" s="399"/>
      <c r="E402" s="399"/>
      <c r="F402" s="399"/>
      <c r="G402" s="399"/>
      <c r="H402" s="399"/>
      <c r="I402" s="399"/>
      <c r="J402" s="399"/>
      <c r="K402" s="399"/>
    </row>
    <row r="403" spans="3:11" ht="16.5" x14ac:dyDescent="0.3">
      <c r="C403" s="399"/>
      <c r="D403" s="399"/>
      <c r="E403" s="399"/>
      <c r="F403" s="399"/>
      <c r="G403" s="399"/>
      <c r="H403" s="399"/>
      <c r="I403" s="399"/>
      <c r="J403" s="399"/>
      <c r="K403" s="399"/>
    </row>
    <row r="404" spans="3:11" ht="16.5" x14ac:dyDescent="0.3">
      <c r="C404" s="399"/>
      <c r="D404" s="399"/>
      <c r="E404" s="399"/>
      <c r="F404" s="399"/>
      <c r="G404" s="399"/>
      <c r="H404" s="399"/>
      <c r="I404" s="399"/>
      <c r="J404" s="399"/>
      <c r="K404" s="399"/>
    </row>
    <row r="405" spans="3:11" ht="16.5" x14ac:dyDescent="0.3">
      <c r="C405" s="399"/>
      <c r="D405" s="399"/>
      <c r="E405" s="399"/>
      <c r="F405" s="399"/>
      <c r="G405" s="399"/>
      <c r="H405" s="399"/>
      <c r="I405" s="399"/>
      <c r="J405" s="399"/>
      <c r="K405" s="399"/>
    </row>
    <row r="406" spans="3:11" ht="16.5" x14ac:dyDescent="0.3">
      <c r="C406" s="399"/>
      <c r="D406" s="399"/>
      <c r="E406" s="399"/>
      <c r="F406" s="399"/>
      <c r="G406" s="399"/>
      <c r="H406" s="399"/>
      <c r="I406" s="399"/>
      <c r="J406" s="399"/>
      <c r="K406" s="399"/>
    </row>
    <row r="407" spans="3:11" ht="16.5" x14ac:dyDescent="0.3">
      <c r="C407" s="399"/>
      <c r="D407" s="399"/>
      <c r="E407" s="399"/>
      <c r="F407" s="399"/>
      <c r="G407" s="399"/>
      <c r="H407" s="399"/>
      <c r="I407" s="399"/>
      <c r="J407" s="399"/>
      <c r="K407" s="399"/>
    </row>
    <row r="408" spans="3:11" ht="16.5" x14ac:dyDescent="0.3">
      <c r="C408" s="399"/>
      <c r="D408" s="399"/>
      <c r="E408" s="399"/>
      <c r="F408" s="399"/>
      <c r="G408" s="399"/>
      <c r="H408" s="399"/>
      <c r="I408" s="399"/>
      <c r="J408" s="399"/>
      <c r="K408" s="399"/>
    </row>
    <row r="409" spans="3:11" ht="16.5" x14ac:dyDescent="0.3">
      <c r="C409" s="399"/>
      <c r="D409" s="399"/>
      <c r="E409" s="399"/>
      <c r="F409" s="399"/>
      <c r="G409" s="399"/>
      <c r="H409" s="399"/>
      <c r="I409" s="399"/>
      <c r="J409" s="399"/>
      <c r="K409" s="399"/>
    </row>
    <row r="410" spans="3:11" ht="16.5" x14ac:dyDescent="0.3">
      <c r="C410" s="399"/>
      <c r="D410" s="399"/>
      <c r="E410" s="399"/>
      <c r="F410" s="399"/>
      <c r="G410" s="399"/>
      <c r="H410" s="399"/>
      <c r="I410" s="399"/>
      <c r="J410" s="399"/>
      <c r="K410" s="399"/>
    </row>
    <row r="411" spans="3:11" ht="16.5" x14ac:dyDescent="0.3">
      <c r="C411" s="399"/>
      <c r="D411" s="399"/>
      <c r="E411" s="399"/>
      <c r="F411" s="399"/>
      <c r="G411" s="399"/>
      <c r="H411" s="399"/>
      <c r="I411" s="399"/>
      <c r="J411" s="399"/>
      <c r="K411" s="399"/>
    </row>
    <row r="412" spans="3:11" ht="16.5" x14ac:dyDescent="0.3">
      <c r="C412" s="399"/>
      <c r="D412" s="399"/>
      <c r="E412" s="399"/>
      <c r="F412" s="399"/>
      <c r="G412" s="399"/>
      <c r="H412" s="399"/>
      <c r="I412" s="399"/>
      <c r="J412" s="399"/>
      <c r="K412" s="399"/>
    </row>
    <row r="413" spans="3:11" ht="16.5" x14ac:dyDescent="0.3">
      <c r="C413" s="399"/>
      <c r="D413" s="399"/>
      <c r="E413" s="399"/>
      <c r="F413" s="399"/>
      <c r="G413" s="399"/>
      <c r="H413" s="399"/>
      <c r="I413" s="399"/>
      <c r="J413" s="399"/>
      <c r="K413" s="399"/>
    </row>
    <row r="414" spans="3:11" ht="16.5" x14ac:dyDescent="0.3">
      <c r="C414" s="399"/>
      <c r="D414" s="399"/>
      <c r="E414" s="399"/>
      <c r="F414" s="399"/>
      <c r="G414" s="399"/>
      <c r="H414" s="399"/>
      <c r="I414" s="399"/>
      <c r="J414" s="399"/>
      <c r="K414" s="399"/>
    </row>
    <row r="415" spans="3:11" ht="16.5" x14ac:dyDescent="0.3">
      <c r="C415" s="399"/>
      <c r="D415" s="399"/>
      <c r="E415" s="399"/>
      <c r="F415" s="399"/>
      <c r="G415" s="399"/>
      <c r="H415" s="399"/>
      <c r="I415" s="399"/>
      <c r="J415" s="399"/>
      <c r="K415" s="399"/>
    </row>
    <row r="416" spans="3:11" ht="16.5" x14ac:dyDescent="0.3">
      <c r="C416" s="399"/>
      <c r="D416" s="399"/>
      <c r="E416" s="399"/>
      <c r="F416" s="399"/>
      <c r="G416" s="399"/>
      <c r="H416" s="399"/>
      <c r="I416" s="399"/>
      <c r="J416" s="399"/>
      <c r="K416" s="399"/>
    </row>
    <row r="417" spans="3:11" ht="16.5" x14ac:dyDescent="0.3">
      <c r="C417" s="399"/>
      <c r="D417" s="399"/>
      <c r="E417" s="399"/>
      <c r="F417" s="399"/>
      <c r="G417" s="399"/>
      <c r="H417" s="399"/>
      <c r="I417" s="399"/>
      <c r="J417" s="399"/>
      <c r="K417" s="399"/>
    </row>
    <row r="418" spans="3:11" ht="16.5" x14ac:dyDescent="0.3">
      <c r="C418" s="399"/>
      <c r="D418" s="399"/>
      <c r="E418" s="399"/>
      <c r="F418" s="399"/>
      <c r="G418" s="399"/>
      <c r="H418" s="399"/>
      <c r="I418" s="399"/>
      <c r="J418" s="399"/>
      <c r="K418" s="399"/>
    </row>
    <row r="419" spans="3:11" ht="16.5" x14ac:dyDescent="0.3">
      <c r="C419" s="399"/>
      <c r="D419" s="399"/>
      <c r="E419" s="399"/>
      <c r="F419" s="399"/>
      <c r="G419" s="399"/>
      <c r="H419" s="399"/>
      <c r="I419" s="399"/>
      <c r="J419" s="399"/>
      <c r="K419" s="399"/>
    </row>
    <row r="420" spans="3:11" ht="16.5" x14ac:dyDescent="0.3">
      <c r="C420" s="399"/>
      <c r="D420" s="399"/>
      <c r="E420" s="399"/>
      <c r="F420" s="399"/>
      <c r="G420" s="399"/>
      <c r="H420" s="399"/>
      <c r="I420" s="399"/>
      <c r="J420" s="399"/>
      <c r="K420" s="399"/>
    </row>
    <row r="421" spans="3:11" ht="16.5" x14ac:dyDescent="0.3">
      <c r="C421" s="399"/>
      <c r="D421" s="399"/>
      <c r="E421" s="399"/>
      <c r="F421" s="399"/>
      <c r="G421" s="399"/>
      <c r="H421" s="399"/>
      <c r="I421" s="399"/>
      <c r="J421" s="399"/>
      <c r="K421" s="399"/>
    </row>
    <row r="422" spans="3:11" ht="16.5" x14ac:dyDescent="0.3">
      <c r="C422" s="399"/>
      <c r="D422" s="399"/>
      <c r="E422" s="399"/>
      <c r="F422" s="399"/>
      <c r="G422" s="399"/>
      <c r="H422" s="399"/>
      <c r="I422" s="399"/>
      <c r="J422" s="399"/>
      <c r="K422" s="399"/>
    </row>
    <row r="423" spans="3:11" ht="16.5" x14ac:dyDescent="0.3">
      <c r="C423" s="399"/>
      <c r="D423" s="399"/>
      <c r="E423" s="399"/>
      <c r="F423" s="399"/>
      <c r="G423" s="399"/>
      <c r="H423" s="399"/>
      <c r="I423" s="399"/>
      <c r="J423" s="399"/>
      <c r="K423" s="399"/>
    </row>
    <row r="424" spans="3:11" ht="16.5" x14ac:dyDescent="0.3">
      <c r="C424" s="399"/>
      <c r="D424" s="399"/>
      <c r="E424" s="399"/>
      <c r="F424" s="399"/>
      <c r="G424" s="399"/>
      <c r="H424" s="399"/>
      <c r="I424" s="399"/>
      <c r="J424" s="399"/>
      <c r="K424" s="399"/>
    </row>
    <row r="425" spans="3:11" ht="16.5" x14ac:dyDescent="0.3">
      <c r="C425" s="399"/>
      <c r="D425" s="399"/>
      <c r="E425" s="399"/>
      <c r="F425" s="399"/>
      <c r="G425" s="399"/>
      <c r="H425" s="399"/>
      <c r="I425" s="399"/>
      <c r="J425" s="399"/>
      <c r="K425" s="399"/>
    </row>
    <row r="426" spans="3:11" ht="16.5" x14ac:dyDescent="0.3">
      <c r="C426" s="399"/>
      <c r="D426" s="399"/>
      <c r="E426" s="399"/>
      <c r="F426" s="399"/>
      <c r="G426" s="399"/>
      <c r="H426" s="399"/>
      <c r="I426" s="399"/>
      <c r="J426" s="399"/>
      <c r="K426" s="399"/>
    </row>
    <row r="427" spans="3:11" ht="16.5" x14ac:dyDescent="0.3">
      <c r="C427" s="399"/>
      <c r="D427" s="399"/>
      <c r="E427" s="399"/>
      <c r="F427" s="399"/>
      <c r="G427" s="399"/>
      <c r="H427" s="399"/>
      <c r="I427" s="399"/>
      <c r="J427" s="399"/>
      <c r="K427" s="399"/>
    </row>
    <row r="428" spans="3:11" ht="16.5" x14ac:dyDescent="0.3">
      <c r="C428" s="399"/>
      <c r="D428" s="399"/>
      <c r="E428" s="399"/>
      <c r="F428" s="399"/>
      <c r="G428" s="399"/>
      <c r="H428" s="399"/>
      <c r="I428" s="399"/>
      <c r="J428" s="399"/>
      <c r="K428" s="399"/>
    </row>
    <row r="429" spans="3:11" ht="16.5" x14ac:dyDescent="0.3">
      <c r="C429" s="399"/>
      <c r="D429" s="399"/>
      <c r="E429" s="399"/>
      <c r="F429" s="399"/>
      <c r="G429" s="399"/>
      <c r="H429" s="399"/>
      <c r="I429" s="399"/>
      <c r="J429" s="399"/>
      <c r="K429" s="399"/>
    </row>
    <row r="430" spans="3:11" ht="16.5" x14ac:dyDescent="0.3">
      <c r="C430" s="399"/>
      <c r="D430" s="399"/>
      <c r="E430" s="399"/>
      <c r="F430" s="399"/>
      <c r="G430" s="399"/>
      <c r="H430" s="399"/>
      <c r="I430" s="399"/>
      <c r="J430" s="399"/>
      <c r="K430" s="399"/>
    </row>
    <row r="431" spans="3:11" ht="16.5" x14ac:dyDescent="0.3">
      <c r="C431" s="399"/>
      <c r="D431" s="399"/>
      <c r="E431" s="399"/>
      <c r="F431" s="399"/>
      <c r="G431" s="399"/>
      <c r="H431" s="399"/>
      <c r="I431" s="399"/>
      <c r="J431" s="399"/>
      <c r="K431" s="399"/>
    </row>
    <row r="432" spans="3:11" ht="16.5" x14ac:dyDescent="0.3">
      <c r="C432" s="399"/>
      <c r="D432" s="399"/>
      <c r="E432" s="399"/>
      <c r="F432" s="399"/>
      <c r="G432" s="399"/>
      <c r="H432" s="399"/>
      <c r="I432" s="399"/>
      <c r="J432" s="399"/>
      <c r="K432" s="399"/>
    </row>
    <row r="433" spans="3:11" ht="16.5" x14ac:dyDescent="0.3">
      <c r="C433" s="399"/>
      <c r="D433" s="399"/>
      <c r="E433" s="399"/>
      <c r="F433" s="399"/>
      <c r="G433" s="399"/>
      <c r="H433" s="399"/>
      <c r="I433" s="399"/>
      <c r="J433" s="399"/>
      <c r="K433" s="399"/>
    </row>
    <row r="434" spans="3:11" ht="16.5" x14ac:dyDescent="0.3">
      <c r="C434" s="399"/>
      <c r="D434" s="399"/>
      <c r="E434" s="399"/>
      <c r="F434" s="399"/>
      <c r="G434" s="399"/>
      <c r="H434" s="399"/>
      <c r="I434" s="399"/>
      <c r="J434" s="399"/>
      <c r="K434" s="399"/>
    </row>
    <row r="435" spans="3:11" ht="16.5" x14ac:dyDescent="0.3">
      <c r="C435" s="399"/>
      <c r="D435" s="399"/>
      <c r="E435" s="399"/>
      <c r="F435" s="399"/>
      <c r="G435" s="399"/>
      <c r="H435" s="399"/>
      <c r="I435" s="399"/>
      <c r="J435" s="399"/>
      <c r="K435" s="399"/>
    </row>
    <row r="436" spans="3:11" ht="16.5" x14ac:dyDescent="0.3">
      <c r="C436" s="399"/>
      <c r="D436" s="399"/>
      <c r="E436" s="399"/>
      <c r="F436" s="399"/>
      <c r="G436" s="399"/>
      <c r="H436" s="399"/>
      <c r="I436" s="399"/>
      <c r="J436" s="399"/>
      <c r="K436" s="399"/>
    </row>
    <row r="437" spans="3:11" ht="16.5" x14ac:dyDescent="0.3">
      <c r="C437" s="399"/>
      <c r="D437" s="399"/>
      <c r="E437" s="399"/>
      <c r="F437" s="399"/>
      <c r="G437" s="399"/>
      <c r="H437" s="399"/>
      <c r="I437" s="399"/>
      <c r="J437" s="399"/>
      <c r="K437" s="399"/>
    </row>
    <row r="438" spans="3:11" ht="16.5" x14ac:dyDescent="0.3">
      <c r="C438" s="399"/>
      <c r="D438" s="399"/>
      <c r="E438" s="399"/>
      <c r="F438" s="399"/>
      <c r="G438" s="399"/>
      <c r="H438" s="399"/>
      <c r="I438" s="399"/>
      <c r="J438" s="399"/>
      <c r="K438" s="399"/>
    </row>
    <row r="439" spans="3:11" ht="16.5" x14ac:dyDescent="0.3">
      <c r="C439" s="399"/>
      <c r="D439" s="399"/>
      <c r="E439" s="399"/>
      <c r="F439" s="399"/>
      <c r="G439" s="399"/>
      <c r="H439" s="399"/>
      <c r="I439" s="399"/>
      <c r="J439" s="399"/>
      <c r="K439" s="399"/>
    </row>
    <row r="440" spans="3:11" ht="16.5" x14ac:dyDescent="0.3">
      <c r="C440" s="399"/>
      <c r="D440" s="399"/>
      <c r="E440" s="399"/>
      <c r="F440" s="399"/>
      <c r="G440" s="399"/>
      <c r="H440" s="399"/>
      <c r="I440" s="399"/>
      <c r="J440" s="399"/>
      <c r="K440" s="399"/>
    </row>
    <row r="441" spans="3:11" ht="16.5" x14ac:dyDescent="0.3">
      <c r="C441" s="399"/>
      <c r="D441" s="399"/>
      <c r="E441" s="399"/>
      <c r="F441" s="399"/>
      <c r="G441" s="399"/>
      <c r="H441" s="399"/>
      <c r="I441" s="399"/>
      <c r="J441" s="399"/>
      <c r="K441" s="399"/>
    </row>
    <row r="442" spans="3:11" ht="16.5" x14ac:dyDescent="0.3">
      <c r="C442" s="399"/>
      <c r="D442" s="399"/>
      <c r="E442" s="399"/>
      <c r="F442" s="399"/>
      <c r="G442" s="399"/>
      <c r="H442" s="399"/>
      <c r="I442" s="399"/>
      <c r="J442" s="399"/>
      <c r="K442" s="399"/>
    </row>
    <row r="443" spans="3:11" ht="16.5" x14ac:dyDescent="0.3">
      <c r="C443" s="399"/>
      <c r="D443" s="399"/>
      <c r="E443" s="399"/>
      <c r="F443" s="399"/>
      <c r="G443" s="399"/>
      <c r="H443" s="399"/>
      <c r="I443" s="399"/>
      <c r="J443" s="399"/>
      <c r="K443" s="399"/>
    </row>
    <row r="444" spans="3:11" ht="16.5" x14ac:dyDescent="0.3">
      <c r="C444" s="399"/>
      <c r="D444" s="399"/>
      <c r="E444" s="399"/>
      <c r="F444" s="399"/>
      <c r="G444" s="399"/>
      <c r="H444" s="399"/>
      <c r="I444" s="399"/>
      <c r="J444" s="399"/>
      <c r="K444" s="399"/>
    </row>
    <row r="445" spans="3:11" ht="16.5" x14ac:dyDescent="0.3">
      <c r="C445" s="399"/>
      <c r="D445" s="399"/>
      <c r="E445" s="399"/>
      <c r="F445" s="399"/>
      <c r="G445" s="399"/>
      <c r="H445" s="399"/>
      <c r="I445" s="399"/>
      <c r="J445" s="399"/>
      <c r="K445" s="399"/>
    </row>
    <row r="446" spans="3:11" ht="16.5" x14ac:dyDescent="0.3">
      <c r="C446" s="399"/>
      <c r="D446" s="399"/>
      <c r="E446" s="399"/>
      <c r="F446" s="399"/>
      <c r="G446" s="399"/>
      <c r="H446" s="399"/>
      <c r="I446" s="399"/>
      <c r="J446" s="399"/>
      <c r="K446" s="399"/>
    </row>
    <row r="447" spans="3:11" ht="16.5" x14ac:dyDescent="0.3">
      <c r="C447" s="399"/>
      <c r="D447" s="399"/>
      <c r="E447" s="399"/>
      <c r="F447" s="399"/>
      <c r="G447" s="399"/>
      <c r="H447" s="399"/>
      <c r="I447" s="399"/>
      <c r="J447" s="399"/>
      <c r="K447" s="399"/>
    </row>
    <row r="448" spans="3:11" ht="16.5" x14ac:dyDescent="0.3">
      <c r="C448" s="399"/>
      <c r="D448" s="399"/>
      <c r="E448" s="399"/>
      <c r="F448" s="399"/>
      <c r="G448" s="399"/>
      <c r="H448" s="399"/>
      <c r="I448" s="399"/>
      <c r="J448" s="399"/>
      <c r="K448" s="399"/>
    </row>
    <row r="449" spans="3:11" ht="16.5" x14ac:dyDescent="0.3">
      <c r="C449" s="399"/>
      <c r="D449" s="399"/>
      <c r="E449" s="399"/>
      <c r="F449" s="399"/>
      <c r="G449" s="399"/>
      <c r="H449" s="399"/>
      <c r="I449" s="399"/>
      <c r="J449" s="399"/>
      <c r="K449" s="399"/>
    </row>
    <row r="450" spans="3:11" ht="16.5" x14ac:dyDescent="0.3">
      <c r="C450" s="399"/>
      <c r="D450" s="399"/>
      <c r="E450" s="399"/>
      <c r="F450" s="399"/>
      <c r="G450" s="399"/>
      <c r="H450" s="399"/>
      <c r="I450" s="399"/>
      <c r="J450" s="399"/>
      <c r="K450" s="399"/>
    </row>
    <row r="451" spans="3:11" ht="16.5" x14ac:dyDescent="0.3">
      <c r="C451" s="399"/>
      <c r="D451" s="399"/>
      <c r="E451" s="399"/>
      <c r="F451" s="399"/>
      <c r="G451" s="399"/>
      <c r="H451" s="399"/>
      <c r="I451" s="399"/>
      <c r="J451" s="399"/>
      <c r="K451" s="399"/>
    </row>
    <row r="452" spans="3:11" ht="16.5" x14ac:dyDescent="0.3">
      <c r="C452" s="399"/>
      <c r="D452" s="399"/>
      <c r="E452" s="399"/>
      <c r="F452" s="399"/>
      <c r="G452" s="399"/>
      <c r="H452" s="399"/>
      <c r="I452" s="399"/>
      <c r="J452" s="399"/>
      <c r="K452" s="399"/>
    </row>
    <row r="453" spans="3:11" ht="16.5" x14ac:dyDescent="0.3">
      <c r="C453" s="399"/>
      <c r="D453" s="399"/>
      <c r="E453" s="399"/>
      <c r="F453" s="399"/>
      <c r="G453" s="399"/>
      <c r="H453" s="399"/>
      <c r="I453" s="399"/>
      <c r="J453" s="399"/>
      <c r="K453" s="399"/>
    </row>
    <row r="454" spans="3:11" ht="16.5" x14ac:dyDescent="0.3">
      <c r="C454" s="399"/>
      <c r="D454" s="399"/>
      <c r="E454" s="399"/>
      <c r="F454" s="399"/>
      <c r="G454" s="399"/>
      <c r="H454" s="399"/>
      <c r="I454" s="399"/>
      <c r="J454" s="399"/>
      <c r="K454" s="399"/>
    </row>
    <row r="455" spans="3:11" ht="16.5" x14ac:dyDescent="0.3">
      <c r="C455" s="399"/>
      <c r="D455" s="399"/>
      <c r="E455" s="399"/>
      <c r="F455" s="399"/>
      <c r="G455" s="399"/>
      <c r="H455" s="399"/>
      <c r="I455" s="399"/>
      <c r="J455" s="399"/>
      <c r="K455" s="399"/>
    </row>
    <row r="456" spans="3:11" ht="16.5" x14ac:dyDescent="0.3">
      <c r="C456" s="399"/>
      <c r="D456" s="399"/>
      <c r="E456" s="399"/>
      <c r="F456" s="399"/>
      <c r="G456" s="399"/>
      <c r="H456" s="399"/>
      <c r="I456" s="399"/>
      <c r="J456" s="399"/>
      <c r="K456" s="399"/>
    </row>
    <row r="457" spans="3:11" ht="16.5" x14ac:dyDescent="0.3">
      <c r="C457" s="399"/>
      <c r="D457" s="399"/>
      <c r="E457" s="399"/>
      <c r="F457" s="399"/>
      <c r="G457" s="399"/>
      <c r="H457" s="399"/>
      <c r="I457" s="399"/>
      <c r="J457" s="399"/>
      <c r="K457" s="399"/>
    </row>
    <row r="458" spans="3:11" ht="16.5" x14ac:dyDescent="0.3">
      <c r="C458" s="399"/>
      <c r="D458" s="399"/>
      <c r="E458" s="399"/>
      <c r="F458" s="399"/>
      <c r="G458" s="399"/>
      <c r="H458" s="399"/>
      <c r="I458" s="399"/>
      <c r="J458" s="399"/>
      <c r="K458" s="399"/>
    </row>
    <row r="459" spans="3:11" ht="16.5" x14ac:dyDescent="0.3">
      <c r="C459" s="399"/>
      <c r="D459" s="399"/>
      <c r="E459" s="399"/>
      <c r="F459" s="399"/>
      <c r="G459" s="399"/>
      <c r="H459" s="399"/>
      <c r="I459" s="399"/>
      <c r="J459" s="399"/>
      <c r="K459" s="399"/>
    </row>
    <row r="460" spans="3:11" ht="16.5" x14ac:dyDescent="0.3">
      <c r="C460" s="399"/>
      <c r="D460" s="399"/>
      <c r="E460" s="399"/>
      <c r="F460" s="399"/>
      <c r="G460" s="399"/>
      <c r="H460" s="399"/>
      <c r="I460" s="399"/>
      <c r="J460" s="399"/>
      <c r="K460" s="399"/>
    </row>
    <row r="461" spans="3:11" ht="16.5" x14ac:dyDescent="0.3">
      <c r="C461" s="399"/>
      <c r="D461" s="399"/>
      <c r="E461" s="399"/>
      <c r="F461" s="399"/>
      <c r="G461" s="399"/>
      <c r="H461" s="399"/>
      <c r="I461" s="399"/>
      <c r="J461" s="399"/>
      <c r="K461" s="399"/>
    </row>
    <row r="462" spans="3:11" ht="16.5" x14ac:dyDescent="0.3">
      <c r="C462" s="399"/>
      <c r="D462" s="399"/>
      <c r="E462" s="399"/>
      <c r="F462" s="399"/>
      <c r="G462" s="399"/>
      <c r="H462" s="399"/>
      <c r="I462" s="399"/>
      <c r="J462" s="399"/>
      <c r="K462" s="399"/>
    </row>
    <row r="463" spans="3:11" ht="16.5" x14ac:dyDescent="0.3">
      <c r="C463" s="399"/>
      <c r="D463" s="399"/>
      <c r="E463" s="399"/>
      <c r="F463" s="399"/>
      <c r="G463" s="399"/>
      <c r="H463" s="399"/>
      <c r="I463" s="399"/>
      <c r="J463" s="399"/>
      <c r="K463" s="399"/>
    </row>
    <row r="464" spans="3:11" ht="16.5" x14ac:dyDescent="0.3">
      <c r="C464" s="399"/>
      <c r="D464" s="399"/>
      <c r="E464" s="399"/>
      <c r="F464" s="399"/>
      <c r="G464" s="399"/>
      <c r="H464" s="399"/>
      <c r="I464" s="399"/>
      <c r="J464" s="399"/>
      <c r="K464" s="399"/>
    </row>
    <row r="465" spans="3:11" ht="16.5" x14ac:dyDescent="0.3">
      <c r="C465" s="399"/>
      <c r="D465" s="399"/>
      <c r="E465" s="399"/>
      <c r="F465" s="399"/>
      <c r="G465" s="399"/>
      <c r="H465" s="399"/>
      <c r="I465" s="399"/>
      <c r="J465" s="399"/>
      <c r="K465" s="399"/>
    </row>
    <row r="466" spans="3:11" ht="16.5" x14ac:dyDescent="0.3">
      <c r="C466" s="399"/>
      <c r="D466" s="399"/>
      <c r="E466" s="399"/>
      <c r="F466" s="399"/>
      <c r="G466" s="399"/>
      <c r="H466" s="399"/>
      <c r="I466" s="399"/>
      <c r="J466" s="399"/>
      <c r="K466" s="399"/>
    </row>
    <row r="467" spans="3:11" ht="16.5" x14ac:dyDescent="0.3">
      <c r="C467" s="399"/>
      <c r="D467" s="399"/>
      <c r="E467" s="399"/>
      <c r="F467" s="399"/>
      <c r="G467" s="399"/>
      <c r="H467" s="399"/>
      <c r="I467" s="399"/>
      <c r="J467" s="399"/>
      <c r="K467" s="399"/>
    </row>
    <row r="468" spans="3:11" ht="16.5" x14ac:dyDescent="0.3">
      <c r="C468" s="399"/>
      <c r="D468" s="399"/>
      <c r="E468" s="399"/>
      <c r="F468" s="399"/>
      <c r="G468" s="399"/>
      <c r="H468" s="399"/>
      <c r="I468" s="399"/>
      <c r="J468" s="399"/>
      <c r="K468" s="399"/>
    </row>
    <row r="469" spans="3:11" ht="16.5" x14ac:dyDescent="0.3">
      <c r="C469" s="399"/>
      <c r="D469" s="399"/>
      <c r="E469" s="399"/>
      <c r="F469" s="399"/>
      <c r="G469" s="399"/>
      <c r="H469" s="399"/>
      <c r="I469" s="399"/>
      <c r="J469" s="399"/>
      <c r="K469" s="399"/>
    </row>
    <row r="470" spans="3:11" ht="16.5" x14ac:dyDescent="0.3">
      <c r="C470" s="399"/>
      <c r="D470" s="399"/>
      <c r="E470" s="399"/>
      <c r="F470" s="399"/>
      <c r="G470" s="399"/>
      <c r="H470" s="399"/>
      <c r="I470" s="399"/>
      <c r="J470" s="399"/>
      <c r="K470" s="399"/>
    </row>
    <row r="471" spans="3:11" ht="16.5" x14ac:dyDescent="0.3">
      <c r="C471" s="399"/>
      <c r="D471" s="399"/>
      <c r="E471" s="399"/>
      <c r="F471" s="399"/>
      <c r="G471" s="399"/>
      <c r="H471" s="399"/>
      <c r="I471" s="399"/>
      <c r="J471" s="399"/>
      <c r="K471" s="399"/>
    </row>
  </sheetData>
  <sheetProtection password="CC11" sheet="1" objects="1" scenarios="1"/>
  <mergeCells count="117">
    <mergeCell ref="A104:G104"/>
    <mergeCell ref="B93:G93"/>
    <mergeCell ref="B96:G96"/>
    <mergeCell ref="B94:G94"/>
    <mergeCell ref="B95:G95"/>
    <mergeCell ref="B99:G99"/>
    <mergeCell ref="B100:G100"/>
    <mergeCell ref="B101:G101"/>
    <mergeCell ref="B102:G102"/>
    <mergeCell ref="A103:G103"/>
    <mergeCell ref="B97:G97"/>
    <mergeCell ref="B98:G98"/>
    <mergeCell ref="A2:J2"/>
    <mergeCell ref="C29:F29"/>
    <mergeCell ref="C30:F30"/>
    <mergeCell ref="C33:F33"/>
    <mergeCell ref="C34:F34"/>
    <mergeCell ref="C28:F28"/>
    <mergeCell ref="H4:J4"/>
    <mergeCell ref="D4:G5"/>
    <mergeCell ref="C4:C5"/>
    <mergeCell ref="A4:B5"/>
    <mergeCell ref="A23:G23"/>
    <mergeCell ref="A6:B6"/>
    <mergeCell ref="A7:B7"/>
    <mergeCell ref="D6:G6"/>
    <mergeCell ref="D7:G7"/>
    <mergeCell ref="A10:B10"/>
    <mergeCell ref="A8:B8"/>
    <mergeCell ref="D8:G8"/>
    <mergeCell ref="A9:B9"/>
    <mergeCell ref="D9:G9"/>
    <mergeCell ref="C6:C9"/>
    <mergeCell ref="A14:B14"/>
    <mergeCell ref="A32:B33"/>
    <mergeCell ref="C32:F32"/>
    <mergeCell ref="C10:C11"/>
    <mergeCell ref="D10:G10"/>
    <mergeCell ref="A11:B11"/>
    <mergeCell ref="D11:G11"/>
    <mergeCell ref="A13:B13"/>
    <mergeCell ref="C13:C14"/>
    <mergeCell ref="D13:G13"/>
    <mergeCell ref="C41:F41"/>
    <mergeCell ref="C47:F47"/>
    <mergeCell ref="A45:B45"/>
    <mergeCell ref="C19:C21"/>
    <mergeCell ref="C45:F45"/>
    <mergeCell ref="C36:G36"/>
    <mergeCell ref="A38:B38"/>
    <mergeCell ref="C38:F38"/>
    <mergeCell ref="A39:B41"/>
    <mergeCell ref="A43:B43"/>
    <mergeCell ref="C43:G43"/>
    <mergeCell ref="C39:F39"/>
    <mergeCell ref="C40:F40"/>
    <mergeCell ref="A34:B34"/>
    <mergeCell ref="A36:B36"/>
    <mergeCell ref="A91:G92"/>
    <mergeCell ref="A85:B88"/>
    <mergeCell ref="A76:B76"/>
    <mergeCell ref="C76:F76"/>
    <mergeCell ref="A77:B80"/>
    <mergeCell ref="C77:F77"/>
    <mergeCell ref="C78:F78"/>
    <mergeCell ref="C80:F80"/>
    <mergeCell ref="A84:G84"/>
    <mergeCell ref="A89:G89"/>
    <mergeCell ref="C85:F85"/>
    <mergeCell ref="C86:F86"/>
    <mergeCell ref="C88:F88"/>
    <mergeCell ref="C87:F87"/>
    <mergeCell ref="N88:P88"/>
    <mergeCell ref="D14:G14"/>
    <mergeCell ref="A19:B19"/>
    <mergeCell ref="D19:G19"/>
    <mergeCell ref="A20:B20"/>
    <mergeCell ref="D20:G20"/>
    <mergeCell ref="A27:B27"/>
    <mergeCell ref="C27:F27"/>
    <mergeCell ref="A28:B29"/>
    <mergeCell ref="A30:B30"/>
    <mergeCell ref="A15:B15"/>
    <mergeCell ref="D15:G15"/>
    <mergeCell ref="A16:B16"/>
    <mergeCell ref="D16:G16"/>
    <mergeCell ref="A21:B21"/>
    <mergeCell ref="D21:G21"/>
    <mergeCell ref="A46:B48"/>
    <mergeCell ref="C46:F46"/>
    <mergeCell ref="C48:F48"/>
    <mergeCell ref="A57:B57"/>
    <mergeCell ref="C57:F57"/>
    <mergeCell ref="A58:B60"/>
    <mergeCell ref="C66:F66"/>
    <mergeCell ref="C59:F59"/>
    <mergeCell ref="A52:B55"/>
    <mergeCell ref="A69:B69"/>
    <mergeCell ref="C69:F69"/>
    <mergeCell ref="A70:B73"/>
    <mergeCell ref="C70:F70"/>
    <mergeCell ref="C71:F71"/>
    <mergeCell ref="C73:F73"/>
    <mergeCell ref="A12:B12"/>
    <mergeCell ref="D12:G12"/>
    <mergeCell ref="C60:F60"/>
    <mergeCell ref="C64:F64"/>
    <mergeCell ref="A63:B63"/>
    <mergeCell ref="C63:F63"/>
    <mergeCell ref="A64:B66"/>
    <mergeCell ref="C65:F65"/>
    <mergeCell ref="C58:F58"/>
    <mergeCell ref="C52:F52"/>
    <mergeCell ref="A51:B51"/>
    <mergeCell ref="C51:F51"/>
    <mergeCell ref="C53:F53"/>
    <mergeCell ref="C54:F54"/>
  </mergeCells>
  <pageMargins left="0.25" right="0.25" top="0.75" bottom="0.75" header="0.3" footer="0.3"/>
  <pageSetup paperSize="9" scale="72" fitToHeight="0" orientation="portrait" r:id="rId1"/>
  <rowBreaks count="1" manualBreakCount="1">
    <brk id="2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71"/>
  <sheetViews>
    <sheetView view="pageBreakPreview" zoomScale="50" zoomScaleSheetLayoutView="50" workbookViewId="0">
      <selection activeCell="O14" sqref="O14"/>
    </sheetView>
  </sheetViews>
  <sheetFormatPr defaultRowHeight="18.75" x14ac:dyDescent="0.3"/>
  <cols>
    <col min="1" max="1" width="8.28515625" style="835" customWidth="1"/>
    <col min="2" max="2" width="25.85546875" style="835" customWidth="1"/>
    <col min="3" max="3" width="25.5703125" style="835" customWidth="1"/>
    <col min="4" max="4" width="25.85546875" style="835" customWidth="1"/>
    <col min="5" max="5" width="20.42578125" style="835" customWidth="1"/>
    <col min="6" max="6" width="20.85546875" style="837" customWidth="1"/>
    <col min="7" max="7" width="33.28515625" style="837" customWidth="1"/>
    <col min="8" max="8" width="40.85546875" style="837" customWidth="1"/>
    <col min="9" max="9" width="23.28515625" style="837" customWidth="1"/>
    <col min="10" max="10" width="20.5703125" style="837" customWidth="1"/>
    <col min="11" max="11" width="18.7109375" style="837" customWidth="1"/>
    <col min="12" max="12" width="19.28515625" style="837" customWidth="1"/>
    <col min="13" max="13" width="21.28515625" style="835" customWidth="1"/>
    <col min="14" max="14" width="20.140625" style="837" customWidth="1"/>
    <col min="15" max="15" width="21.140625" style="837" customWidth="1"/>
    <col min="16" max="16" width="17" style="837" customWidth="1"/>
    <col min="17" max="18" width="17" style="835" customWidth="1"/>
    <col min="19" max="19" width="17" style="837" customWidth="1"/>
    <col min="20" max="24" width="11.28515625" style="835" customWidth="1"/>
    <col min="25" max="25" width="0.42578125" style="835" customWidth="1"/>
    <col min="26" max="31" width="11.28515625" style="835" customWidth="1"/>
    <col min="32" max="252" width="8.85546875" style="835"/>
    <col min="253" max="253" width="8.28515625" style="835" customWidth="1"/>
    <col min="254" max="254" width="25.85546875" style="835" customWidth="1"/>
    <col min="255" max="255" width="22.28515625" style="835" customWidth="1"/>
    <col min="256" max="256" width="24" style="835" customWidth="1"/>
    <col min="257" max="257" width="20.42578125" style="835" customWidth="1"/>
    <col min="258" max="258" width="23.140625" style="835" customWidth="1"/>
    <col min="259" max="259" width="33.28515625" style="835" customWidth="1"/>
    <col min="260" max="260" width="25.5703125" style="835" customWidth="1"/>
    <col min="261" max="261" width="23.28515625" style="835" customWidth="1"/>
    <col min="262" max="262" width="20.5703125" style="835" customWidth="1"/>
    <col min="263" max="263" width="18.7109375" style="835" customWidth="1"/>
    <col min="264" max="264" width="19.28515625" style="835" customWidth="1"/>
    <col min="265" max="265" width="18.85546875" style="835" customWidth="1"/>
    <col min="266" max="266" width="18.28515625" style="835" customWidth="1"/>
    <col min="267" max="271" width="17" style="835" customWidth="1"/>
    <col min="272" max="280" width="11.28515625" style="835" customWidth="1"/>
    <col min="281" max="281" width="0.42578125" style="835" customWidth="1"/>
    <col min="282" max="287" width="11.28515625" style="835" customWidth="1"/>
    <col min="288" max="508" width="8.85546875" style="835"/>
    <col min="509" max="509" width="8.28515625" style="835" customWidth="1"/>
    <col min="510" max="510" width="25.85546875" style="835" customWidth="1"/>
    <col min="511" max="511" width="22.28515625" style="835" customWidth="1"/>
    <col min="512" max="512" width="24" style="835" customWidth="1"/>
    <col min="513" max="513" width="20.42578125" style="835" customWidth="1"/>
    <col min="514" max="514" width="23.140625" style="835" customWidth="1"/>
    <col min="515" max="515" width="33.28515625" style="835" customWidth="1"/>
    <col min="516" max="516" width="25.5703125" style="835" customWidth="1"/>
    <col min="517" max="517" width="23.28515625" style="835" customWidth="1"/>
    <col min="518" max="518" width="20.5703125" style="835" customWidth="1"/>
    <col min="519" max="519" width="18.7109375" style="835" customWidth="1"/>
    <col min="520" max="520" width="19.28515625" style="835" customWidth="1"/>
    <col min="521" max="521" width="18.85546875" style="835" customWidth="1"/>
    <col min="522" max="522" width="18.28515625" style="835" customWidth="1"/>
    <col min="523" max="527" width="17" style="835" customWidth="1"/>
    <col min="528" max="536" width="11.28515625" style="835" customWidth="1"/>
    <col min="537" max="537" width="0.42578125" style="835" customWidth="1"/>
    <col min="538" max="543" width="11.28515625" style="835" customWidth="1"/>
    <col min="544" max="764" width="8.85546875" style="835"/>
    <col min="765" max="765" width="8.28515625" style="835" customWidth="1"/>
    <col min="766" max="766" width="25.85546875" style="835" customWidth="1"/>
    <col min="767" max="767" width="22.28515625" style="835" customWidth="1"/>
    <col min="768" max="768" width="24" style="835" customWidth="1"/>
    <col min="769" max="769" width="20.42578125" style="835" customWidth="1"/>
    <col min="770" max="770" width="23.140625" style="835" customWidth="1"/>
    <col min="771" max="771" width="33.28515625" style="835" customWidth="1"/>
    <col min="772" max="772" width="25.5703125" style="835" customWidth="1"/>
    <col min="773" max="773" width="23.28515625" style="835" customWidth="1"/>
    <col min="774" max="774" width="20.5703125" style="835" customWidth="1"/>
    <col min="775" max="775" width="18.7109375" style="835" customWidth="1"/>
    <col min="776" max="776" width="19.28515625" style="835" customWidth="1"/>
    <col min="777" max="777" width="18.85546875" style="835" customWidth="1"/>
    <col min="778" max="778" width="18.28515625" style="835" customWidth="1"/>
    <col min="779" max="783" width="17" style="835" customWidth="1"/>
    <col min="784" max="792" width="11.28515625" style="835" customWidth="1"/>
    <col min="793" max="793" width="0.42578125" style="835" customWidth="1"/>
    <col min="794" max="799" width="11.28515625" style="835" customWidth="1"/>
    <col min="800" max="1020" width="8.85546875" style="835"/>
    <col min="1021" max="1021" width="8.28515625" style="835" customWidth="1"/>
    <col min="1022" max="1022" width="25.85546875" style="835" customWidth="1"/>
    <col min="1023" max="1023" width="22.28515625" style="835" customWidth="1"/>
    <col min="1024" max="1024" width="24" style="835" customWidth="1"/>
    <col min="1025" max="1025" width="20.42578125" style="835" customWidth="1"/>
    <col min="1026" max="1026" width="23.140625" style="835" customWidth="1"/>
    <col min="1027" max="1027" width="33.28515625" style="835" customWidth="1"/>
    <col min="1028" max="1028" width="25.5703125" style="835" customWidth="1"/>
    <col min="1029" max="1029" width="23.28515625" style="835" customWidth="1"/>
    <col min="1030" max="1030" width="20.5703125" style="835" customWidth="1"/>
    <col min="1031" max="1031" width="18.7109375" style="835" customWidth="1"/>
    <col min="1032" max="1032" width="19.28515625" style="835" customWidth="1"/>
    <col min="1033" max="1033" width="18.85546875" style="835" customWidth="1"/>
    <col min="1034" max="1034" width="18.28515625" style="835" customWidth="1"/>
    <col min="1035" max="1039" width="17" style="835" customWidth="1"/>
    <col min="1040" max="1048" width="11.28515625" style="835" customWidth="1"/>
    <col min="1049" max="1049" width="0.42578125" style="835" customWidth="1"/>
    <col min="1050" max="1055" width="11.28515625" style="835" customWidth="1"/>
    <col min="1056" max="1276" width="8.85546875" style="835"/>
    <col min="1277" max="1277" width="8.28515625" style="835" customWidth="1"/>
    <col min="1278" max="1278" width="25.85546875" style="835" customWidth="1"/>
    <col min="1279" max="1279" width="22.28515625" style="835" customWidth="1"/>
    <col min="1280" max="1280" width="24" style="835" customWidth="1"/>
    <col min="1281" max="1281" width="20.42578125" style="835" customWidth="1"/>
    <col min="1282" max="1282" width="23.140625" style="835" customWidth="1"/>
    <col min="1283" max="1283" width="33.28515625" style="835" customWidth="1"/>
    <col min="1284" max="1284" width="25.5703125" style="835" customWidth="1"/>
    <col min="1285" max="1285" width="23.28515625" style="835" customWidth="1"/>
    <col min="1286" max="1286" width="20.5703125" style="835" customWidth="1"/>
    <col min="1287" max="1287" width="18.7109375" style="835" customWidth="1"/>
    <col min="1288" max="1288" width="19.28515625" style="835" customWidth="1"/>
    <col min="1289" max="1289" width="18.85546875" style="835" customWidth="1"/>
    <col min="1290" max="1290" width="18.28515625" style="835" customWidth="1"/>
    <col min="1291" max="1295" width="17" style="835" customWidth="1"/>
    <col min="1296" max="1304" width="11.28515625" style="835" customWidth="1"/>
    <col min="1305" max="1305" width="0.42578125" style="835" customWidth="1"/>
    <col min="1306" max="1311" width="11.28515625" style="835" customWidth="1"/>
    <col min="1312" max="1532" width="8.85546875" style="835"/>
    <col min="1533" max="1533" width="8.28515625" style="835" customWidth="1"/>
    <col min="1534" max="1534" width="25.85546875" style="835" customWidth="1"/>
    <col min="1535" max="1535" width="22.28515625" style="835" customWidth="1"/>
    <col min="1536" max="1536" width="24" style="835" customWidth="1"/>
    <col min="1537" max="1537" width="20.42578125" style="835" customWidth="1"/>
    <col min="1538" max="1538" width="23.140625" style="835" customWidth="1"/>
    <col min="1539" max="1539" width="33.28515625" style="835" customWidth="1"/>
    <col min="1540" max="1540" width="25.5703125" style="835" customWidth="1"/>
    <col min="1541" max="1541" width="23.28515625" style="835" customWidth="1"/>
    <col min="1542" max="1542" width="20.5703125" style="835" customWidth="1"/>
    <col min="1543" max="1543" width="18.7109375" style="835" customWidth="1"/>
    <col min="1544" max="1544" width="19.28515625" style="835" customWidth="1"/>
    <col min="1545" max="1545" width="18.85546875" style="835" customWidth="1"/>
    <col min="1546" max="1546" width="18.28515625" style="835" customWidth="1"/>
    <col min="1547" max="1551" width="17" style="835" customWidth="1"/>
    <col min="1552" max="1560" width="11.28515625" style="835" customWidth="1"/>
    <col min="1561" max="1561" width="0.42578125" style="835" customWidth="1"/>
    <col min="1562" max="1567" width="11.28515625" style="835" customWidth="1"/>
    <col min="1568" max="1788" width="8.85546875" style="835"/>
    <col min="1789" max="1789" width="8.28515625" style="835" customWidth="1"/>
    <col min="1790" max="1790" width="25.85546875" style="835" customWidth="1"/>
    <col min="1791" max="1791" width="22.28515625" style="835" customWidth="1"/>
    <col min="1792" max="1792" width="24" style="835" customWidth="1"/>
    <col min="1793" max="1793" width="20.42578125" style="835" customWidth="1"/>
    <col min="1794" max="1794" width="23.140625" style="835" customWidth="1"/>
    <col min="1795" max="1795" width="33.28515625" style="835" customWidth="1"/>
    <col min="1796" max="1796" width="25.5703125" style="835" customWidth="1"/>
    <col min="1797" max="1797" width="23.28515625" style="835" customWidth="1"/>
    <col min="1798" max="1798" width="20.5703125" style="835" customWidth="1"/>
    <col min="1799" max="1799" width="18.7109375" style="835" customWidth="1"/>
    <col min="1800" max="1800" width="19.28515625" style="835" customWidth="1"/>
    <col min="1801" max="1801" width="18.85546875" style="835" customWidth="1"/>
    <col min="1802" max="1802" width="18.28515625" style="835" customWidth="1"/>
    <col min="1803" max="1807" width="17" style="835" customWidth="1"/>
    <col min="1808" max="1816" width="11.28515625" style="835" customWidth="1"/>
    <col min="1817" max="1817" width="0.42578125" style="835" customWidth="1"/>
    <col min="1818" max="1823" width="11.28515625" style="835" customWidth="1"/>
    <col min="1824" max="2044" width="8.85546875" style="835"/>
    <col min="2045" max="2045" width="8.28515625" style="835" customWidth="1"/>
    <col min="2046" max="2046" width="25.85546875" style="835" customWidth="1"/>
    <col min="2047" max="2047" width="22.28515625" style="835" customWidth="1"/>
    <col min="2048" max="2048" width="24" style="835" customWidth="1"/>
    <col min="2049" max="2049" width="20.42578125" style="835" customWidth="1"/>
    <col min="2050" max="2050" width="23.140625" style="835" customWidth="1"/>
    <col min="2051" max="2051" width="33.28515625" style="835" customWidth="1"/>
    <col min="2052" max="2052" width="25.5703125" style="835" customWidth="1"/>
    <col min="2053" max="2053" width="23.28515625" style="835" customWidth="1"/>
    <col min="2054" max="2054" width="20.5703125" style="835" customWidth="1"/>
    <col min="2055" max="2055" width="18.7109375" style="835" customWidth="1"/>
    <col min="2056" max="2056" width="19.28515625" style="835" customWidth="1"/>
    <col min="2057" max="2057" width="18.85546875" style="835" customWidth="1"/>
    <col min="2058" max="2058" width="18.28515625" style="835" customWidth="1"/>
    <col min="2059" max="2063" width="17" style="835" customWidth="1"/>
    <col min="2064" max="2072" width="11.28515625" style="835" customWidth="1"/>
    <col min="2073" max="2073" width="0.42578125" style="835" customWidth="1"/>
    <col min="2074" max="2079" width="11.28515625" style="835" customWidth="1"/>
    <col min="2080" max="2300" width="8.85546875" style="835"/>
    <col min="2301" max="2301" width="8.28515625" style="835" customWidth="1"/>
    <col min="2302" max="2302" width="25.85546875" style="835" customWidth="1"/>
    <col min="2303" max="2303" width="22.28515625" style="835" customWidth="1"/>
    <col min="2304" max="2304" width="24" style="835" customWidth="1"/>
    <col min="2305" max="2305" width="20.42578125" style="835" customWidth="1"/>
    <col min="2306" max="2306" width="23.140625" style="835" customWidth="1"/>
    <col min="2307" max="2307" width="33.28515625" style="835" customWidth="1"/>
    <col min="2308" max="2308" width="25.5703125" style="835" customWidth="1"/>
    <col min="2309" max="2309" width="23.28515625" style="835" customWidth="1"/>
    <col min="2310" max="2310" width="20.5703125" style="835" customWidth="1"/>
    <col min="2311" max="2311" width="18.7109375" style="835" customWidth="1"/>
    <col min="2312" max="2312" width="19.28515625" style="835" customWidth="1"/>
    <col min="2313" max="2313" width="18.85546875" style="835" customWidth="1"/>
    <col min="2314" max="2314" width="18.28515625" style="835" customWidth="1"/>
    <col min="2315" max="2319" width="17" style="835" customWidth="1"/>
    <col min="2320" max="2328" width="11.28515625" style="835" customWidth="1"/>
    <col min="2329" max="2329" width="0.42578125" style="835" customWidth="1"/>
    <col min="2330" max="2335" width="11.28515625" style="835" customWidth="1"/>
    <col min="2336" max="2556" width="8.85546875" style="835"/>
    <col min="2557" max="2557" width="8.28515625" style="835" customWidth="1"/>
    <col min="2558" max="2558" width="25.85546875" style="835" customWidth="1"/>
    <col min="2559" max="2559" width="22.28515625" style="835" customWidth="1"/>
    <col min="2560" max="2560" width="24" style="835" customWidth="1"/>
    <col min="2561" max="2561" width="20.42578125" style="835" customWidth="1"/>
    <col min="2562" max="2562" width="23.140625" style="835" customWidth="1"/>
    <col min="2563" max="2563" width="33.28515625" style="835" customWidth="1"/>
    <col min="2564" max="2564" width="25.5703125" style="835" customWidth="1"/>
    <col min="2565" max="2565" width="23.28515625" style="835" customWidth="1"/>
    <col min="2566" max="2566" width="20.5703125" style="835" customWidth="1"/>
    <col min="2567" max="2567" width="18.7109375" style="835" customWidth="1"/>
    <col min="2568" max="2568" width="19.28515625" style="835" customWidth="1"/>
    <col min="2569" max="2569" width="18.85546875" style="835" customWidth="1"/>
    <col min="2570" max="2570" width="18.28515625" style="835" customWidth="1"/>
    <col min="2571" max="2575" width="17" style="835" customWidth="1"/>
    <col min="2576" max="2584" width="11.28515625" style="835" customWidth="1"/>
    <col min="2585" max="2585" width="0.42578125" style="835" customWidth="1"/>
    <col min="2586" max="2591" width="11.28515625" style="835" customWidth="1"/>
    <col min="2592" max="2812" width="8.85546875" style="835"/>
    <col min="2813" max="2813" width="8.28515625" style="835" customWidth="1"/>
    <col min="2814" max="2814" width="25.85546875" style="835" customWidth="1"/>
    <col min="2815" max="2815" width="22.28515625" style="835" customWidth="1"/>
    <col min="2816" max="2816" width="24" style="835" customWidth="1"/>
    <col min="2817" max="2817" width="20.42578125" style="835" customWidth="1"/>
    <col min="2818" max="2818" width="23.140625" style="835" customWidth="1"/>
    <col min="2819" max="2819" width="33.28515625" style="835" customWidth="1"/>
    <col min="2820" max="2820" width="25.5703125" style="835" customWidth="1"/>
    <col min="2821" max="2821" width="23.28515625" style="835" customWidth="1"/>
    <col min="2822" max="2822" width="20.5703125" style="835" customWidth="1"/>
    <col min="2823" max="2823" width="18.7109375" style="835" customWidth="1"/>
    <col min="2824" max="2824" width="19.28515625" style="835" customWidth="1"/>
    <col min="2825" max="2825" width="18.85546875" style="835" customWidth="1"/>
    <col min="2826" max="2826" width="18.28515625" style="835" customWidth="1"/>
    <col min="2827" max="2831" width="17" style="835" customWidth="1"/>
    <col min="2832" max="2840" width="11.28515625" style="835" customWidth="1"/>
    <col min="2841" max="2841" width="0.42578125" style="835" customWidth="1"/>
    <col min="2842" max="2847" width="11.28515625" style="835" customWidth="1"/>
    <col min="2848" max="3068" width="8.85546875" style="835"/>
    <col min="3069" max="3069" width="8.28515625" style="835" customWidth="1"/>
    <col min="3070" max="3070" width="25.85546875" style="835" customWidth="1"/>
    <col min="3071" max="3071" width="22.28515625" style="835" customWidth="1"/>
    <col min="3072" max="3072" width="24" style="835" customWidth="1"/>
    <col min="3073" max="3073" width="20.42578125" style="835" customWidth="1"/>
    <col min="3074" max="3074" width="23.140625" style="835" customWidth="1"/>
    <col min="3075" max="3075" width="33.28515625" style="835" customWidth="1"/>
    <col min="3076" max="3076" width="25.5703125" style="835" customWidth="1"/>
    <col min="3077" max="3077" width="23.28515625" style="835" customWidth="1"/>
    <col min="3078" max="3078" width="20.5703125" style="835" customWidth="1"/>
    <col min="3079" max="3079" width="18.7109375" style="835" customWidth="1"/>
    <col min="3080" max="3080" width="19.28515625" style="835" customWidth="1"/>
    <col min="3081" max="3081" width="18.85546875" style="835" customWidth="1"/>
    <col min="3082" max="3082" width="18.28515625" style="835" customWidth="1"/>
    <col min="3083" max="3087" width="17" style="835" customWidth="1"/>
    <col min="3088" max="3096" width="11.28515625" style="835" customWidth="1"/>
    <col min="3097" max="3097" width="0.42578125" style="835" customWidth="1"/>
    <col min="3098" max="3103" width="11.28515625" style="835" customWidth="1"/>
    <col min="3104" max="3324" width="8.85546875" style="835"/>
    <col min="3325" max="3325" width="8.28515625" style="835" customWidth="1"/>
    <col min="3326" max="3326" width="25.85546875" style="835" customWidth="1"/>
    <col min="3327" max="3327" width="22.28515625" style="835" customWidth="1"/>
    <col min="3328" max="3328" width="24" style="835" customWidth="1"/>
    <col min="3329" max="3329" width="20.42578125" style="835" customWidth="1"/>
    <col min="3330" max="3330" width="23.140625" style="835" customWidth="1"/>
    <col min="3331" max="3331" width="33.28515625" style="835" customWidth="1"/>
    <col min="3332" max="3332" width="25.5703125" style="835" customWidth="1"/>
    <col min="3333" max="3333" width="23.28515625" style="835" customWidth="1"/>
    <col min="3334" max="3334" width="20.5703125" style="835" customWidth="1"/>
    <col min="3335" max="3335" width="18.7109375" style="835" customWidth="1"/>
    <col min="3336" max="3336" width="19.28515625" style="835" customWidth="1"/>
    <col min="3337" max="3337" width="18.85546875" style="835" customWidth="1"/>
    <col min="3338" max="3338" width="18.28515625" style="835" customWidth="1"/>
    <col min="3339" max="3343" width="17" style="835" customWidth="1"/>
    <col min="3344" max="3352" width="11.28515625" style="835" customWidth="1"/>
    <col min="3353" max="3353" width="0.42578125" style="835" customWidth="1"/>
    <col min="3354" max="3359" width="11.28515625" style="835" customWidth="1"/>
    <col min="3360" max="3580" width="8.85546875" style="835"/>
    <col min="3581" max="3581" width="8.28515625" style="835" customWidth="1"/>
    <col min="3582" max="3582" width="25.85546875" style="835" customWidth="1"/>
    <col min="3583" max="3583" width="22.28515625" style="835" customWidth="1"/>
    <col min="3584" max="3584" width="24" style="835" customWidth="1"/>
    <col min="3585" max="3585" width="20.42578125" style="835" customWidth="1"/>
    <col min="3586" max="3586" width="23.140625" style="835" customWidth="1"/>
    <col min="3587" max="3587" width="33.28515625" style="835" customWidth="1"/>
    <col min="3588" max="3588" width="25.5703125" style="835" customWidth="1"/>
    <col min="3589" max="3589" width="23.28515625" style="835" customWidth="1"/>
    <col min="3590" max="3590" width="20.5703125" style="835" customWidth="1"/>
    <col min="3591" max="3591" width="18.7109375" style="835" customWidth="1"/>
    <col min="3592" max="3592" width="19.28515625" style="835" customWidth="1"/>
    <col min="3593" max="3593" width="18.85546875" style="835" customWidth="1"/>
    <col min="3594" max="3594" width="18.28515625" style="835" customWidth="1"/>
    <col min="3595" max="3599" width="17" style="835" customWidth="1"/>
    <col min="3600" max="3608" width="11.28515625" style="835" customWidth="1"/>
    <col min="3609" max="3609" width="0.42578125" style="835" customWidth="1"/>
    <col min="3610" max="3615" width="11.28515625" style="835" customWidth="1"/>
    <col min="3616" max="3836" width="8.85546875" style="835"/>
    <col min="3837" max="3837" width="8.28515625" style="835" customWidth="1"/>
    <col min="3838" max="3838" width="25.85546875" style="835" customWidth="1"/>
    <col min="3839" max="3839" width="22.28515625" style="835" customWidth="1"/>
    <col min="3840" max="3840" width="24" style="835" customWidth="1"/>
    <col min="3841" max="3841" width="20.42578125" style="835" customWidth="1"/>
    <col min="3842" max="3842" width="23.140625" style="835" customWidth="1"/>
    <col min="3843" max="3843" width="33.28515625" style="835" customWidth="1"/>
    <col min="3844" max="3844" width="25.5703125" style="835" customWidth="1"/>
    <col min="3845" max="3845" width="23.28515625" style="835" customWidth="1"/>
    <col min="3846" max="3846" width="20.5703125" style="835" customWidth="1"/>
    <col min="3847" max="3847" width="18.7109375" style="835" customWidth="1"/>
    <col min="3848" max="3848" width="19.28515625" style="835" customWidth="1"/>
    <col min="3849" max="3849" width="18.85546875" style="835" customWidth="1"/>
    <col min="3850" max="3850" width="18.28515625" style="835" customWidth="1"/>
    <col min="3851" max="3855" width="17" style="835" customWidth="1"/>
    <col min="3856" max="3864" width="11.28515625" style="835" customWidth="1"/>
    <col min="3865" max="3865" width="0.42578125" style="835" customWidth="1"/>
    <col min="3866" max="3871" width="11.28515625" style="835" customWidth="1"/>
    <col min="3872" max="4092" width="8.85546875" style="835"/>
    <col min="4093" max="4093" width="8.28515625" style="835" customWidth="1"/>
    <col min="4094" max="4094" width="25.85546875" style="835" customWidth="1"/>
    <col min="4095" max="4095" width="22.28515625" style="835" customWidth="1"/>
    <col min="4096" max="4096" width="24" style="835" customWidth="1"/>
    <col min="4097" max="4097" width="20.42578125" style="835" customWidth="1"/>
    <col min="4098" max="4098" width="23.140625" style="835" customWidth="1"/>
    <col min="4099" max="4099" width="33.28515625" style="835" customWidth="1"/>
    <col min="4100" max="4100" width="25.5703125" style="835" customWidth="1"/>
    <col min="4101" max="4101" width="23.28515625" style="835" customWidth="1"/>
    <col min="4102" max="4102" width="20.5703125" style="835" customWidth="1"/>
    <col min="4103" max="4103" width="18.7109375" style="835" customWidth="1"/>
    <col min="4104" max="4104" width="19.28515625" style="835" customWidth="1"/>
    <col min="4105" max="4105" width="18.85546875" style="835" customWidth="1"/>
    <col min="4106" max="4106" width="18.28515625" style="835" customWidth="1"/>
    <col min="4107" max="4111" width="17" style="835" customWidth="1"/>
    <col min="4112" max="4120" width="11.28515625" style="835" customWidth="1"/>
    <col min="4121" max="4121" width="0.42578125" style="835" customWidth="1"/>
    <col min="4122" max="4127" width="11.28515625" style="835" customWidth="1"/>
    <col min="4128" max="4348" width="8.85546875" style="835"/>
    <col min="4349" max="4349" width="8.28515625" style="835" customWidth="1"/>
    <col min="4350" max="4350" width="25.85546875" style="835" customWidth="1"/>
    <col min="4351" max="4351" width="22.28515625" style="835" customWidth="1"/>
    <col min="4352" max="4352" width="24" style="835" customWidth="1"/>
    <col min="4353" max="4353" width="20.42578125" style="835" customWidth="1"/>
    <col min="4354" max="4354" width="23.140625" style="835" customWidth="1"/>
    <col min="4355" max="4355" width="33.28515625" style="835" customWidth="1"/>
    <col min="4356" max="4356" width="25.5703125" style="835" customWidth="1"/>
    <col min="4357" max="4357" width="23.28515625" style="835" customWidth="1"/>
    <col min="4358" max="4358" width="20.5703125" style="835" customWidth="1"/>
    <col min="4359" max="4359" width="18.7109375" style="835" customWidth="1"/>
    <col min="4360" max="4360" width="19.28515625" style="835" customWidth="1"/>
    <col min="4361" max="4361" width="18.85546875" style="835" customWidth="1"/>
    <col min="4362" max="4362" width="18.28515625" style="835" customWidth="1"/>
    <col min="4363" max="4367" width="17" style="835" customWidth="1"/>
    <col min="4368" max="4376" width="11.28515625" style="835" customWidth="1"/>
    <col min="4377" max="4377" width="0.42578125" style="835" customWidth="1"/>
    <col min="4378" max="4383" width="11.28515625" style="835" customWidth="1"/>
    <col min="4384" max="4604" width="8.85546875" style="835"/>
    <col min="4605" max="4605" width="8.28515625" style="835" customWidth="1"/>
    <col min="4606" max="4606" width="25.85546875" style="835" customWidth="1"/>
    <col min="4607" max="4607" width="22.28515625" style="835" customWidth="1"/>
    <col min="4608" max="4608" width="24" style="835" customWidth="1"/>
    <col min="4609" max="4609" width="20.42578125" style="835" customWidth="1"/>
    <col min="4610" max="4610" width="23.140625" style="835" customWidth="1"/>
    <col min="4611" max="4611" width="33.28515625" style="835" customWidth="1"/>
    <col min="4612" max="4612" width="25.5703125" style="835" customWidth="1"/>
    <col min="4613" max="4613" width="23.28515625" style="835" customWidth="1"/>
    <col min="4614" max="4614" width="20.5703125" style="835" customWidth="1"/>
    <col min="4615" max="4615" width="18.7109375" style="835" customWidth="1"/>
    <col min="4616" max="4616" width="19.28515625" style="835" customWidth="1"/>
    <col min="4617" max="4617" width="18.85546875" style="835" customWidth="1"/>
    <col min="4618" max="4618" width="18.28515625" style="835" customWidth="1"/>
    <col min="4619" max="4623" width="17" style="835" customWidth="1"/>
    <col min="4624" max="4632" width="11.28515625" style="835" customWidth="1"/>
    <col min="4633" max="4633" width="0.42578125" style="835" customWidth="1"/>
    <col min="4634" max="4639" width="11.28515625" style="835" customWidth="1"/>
    <col min="4640" max="4860" width="8.85546875" style="835"/>
    <col min="4861" max="4861" width="8.28515625" style="835" customWidth="1"/>
    <col min="4862" max="4862" width="25.85546875" style="835" customWidth="1"/>
    <col min="4863" max="4863" width="22.28515625" style="835" customWidth="1"/>
    <col min="4864" max="4864" width="24" style="835" customWidth="1"/>
    <col min="4865" max="4865" width="20.42578125" style="835" customWidth="1"/>
    <col min="4866" max="4866" width="23.140625" style="835" customWidth="1"/>
    <col min="4867" max="4867" width="33.28515625" style="835" customWidth="1"/>
    <col min="4868" max="4868" width="25.5703125" style="835" customWidth="1"/>
    <col min="4869" max="4869" width="23.28515625" style="835" customWidth="1"/>
    <col min="4870" max="4870" width="20.5703125" style="835" customWidth="1"/>
    <col min="4871" max="4871" width="18.7109375" style="835" customWidth="1"/>
    <col min="4872" max="4872" width="19.28515625" style="835" customWidth="1"/>
    <col min="4873" max="4873" width="18.85546875" style="835" customWidth="1"/>
    <col min="4874" max="4874" width="18.28515625" style="835" customWidth="1"/>
    <col min="4875" max="4879" width="17" style="835" customWidth="1"/>
    <col min="4880" max="4888" width="11.28515625" style="835" customWidth="1"/>
    <col min="4889" max="4889" width="0.42578125" style="835" customWidth="1"/>
    <col min="4890" max="4895" width="11.28515625" style="835" customWidth="1"/>
    <col min="4896" max="5116" width="8.85546875" style="835"/>
    <col min="5117" max="5117" width="8.28515625" style="835" customWidth="1"/>
    <col min="5118" max="5118" width="25.85546875" style="835" customWidth="1"/>
    <col min="5119" max="5119" width="22.28515625" style="835" customWidth="1"/>
    <col min="5120" max="5120" width="24" style="835" customWidth="1"/>
    <col min="5121" max="5121" width="20.42578125" style="835" customWidth="1"/>
    <col min="5122" max="5122" width="23.140625" style="835" customWidth="1"/>
    <col min="5123" max="5123" width="33.28515625" style="835" customWidth="1"/>
    <col min="5124" max="5124" width="25.5703125" style="835" customWidth="1"/>
    <col min="5125" max="5125" width="23.28515625" style="835" customWidth="1"/>
    <col min="5126" max="5126" width="20.5703125" style="835" customWidth="1"/>
    <col min="5127" max="5127" width="18.7109375" style="835" customWidth="1"/>
    <col min="5128" max="5128" width="19.28515625" style="835" customWidth="1"/>
    <col min="5129" max="5129" width="18.85546875" style="835" customWidth="1"/>
    <col min="5130" max="5130" width="18.28515625" style="835" customWidth="1"/>
    <col min="5131" max="5135" width="17" style="835" customWidth="1"/>
    <col min="5136" max="5144" width="11.28515625" style="835" customWidth="1"/>
    <col min="5145" max="5145" width="0.42578125" style="835" customWidth="1"/>
    <col min="5146" max="5151" width="11.28515625" style="835" customWidth="1"/>
    <col min="5152" max="5372" width="8.85546875" style="835"/>
    <col min="5373" max="5373" width="8.28515625" style="835" customWidth="1"/>
    <col min="5374" max="5374" width="25.85546875" style="835" customWidth="1"/>
    <col min="5375" max="5375" width="22.28515625" style="835" customWidth="1"/>
    <col min="5376" max="5376" width="24" style="835" customWidth="1"/>
    <col min="5377" max="5377" width="20.42578125" style="835" customWidth="1"/>
    <col min="5378" max="5378" width="23.140625" style="835" customWidth="1"/>
    <col min="5379" max="5379" width="33.28515625" style="835" customWidth="1"/>
    <col min="5380" max="5380" width="25.5703125" style="835" customWidth="1"/>
    <col min="5381" max="5381" width="23.28515625" style="835" customWidth="1"/>
    <col min="5382" max="5382" width="20.5703125" style="835" customWidth="1"/>
    <col min="5383" max="5383" width="18.7109375" style="835" customWidth="1"/>
    <col min="5384" max="5384" width="19.28515625" style="835" customWidth="1"/>
    <col min="5385" max="5385" width="18.85546875" style="835" customWidth="1"/>
    <col min="5386" max="5386" width="18.28515625" style="835" customWidth="1"/>
    <col min="5387" max="5391" width="17" style="835" customWidth="1"/>
    <col min="5392" max="5400" width="11.28515625" style="835" customWidth="1"/>
    <col min="5401" max="5401" width="0.42578125" style="835" customWidth="1"/>
    <col min="5402" max="5407" width="11.28515625" style="835" customWidth="1"/>
    <col min="5408" max="5628" width="8.85546875" style="835"/>
    <col min="5629" max="5629" width="8.28515625" style="835" customWidth="1"/>
    <col min="5630" max="5630" width="25.85546875" style="835" customWidth="1"/>
    <col min="5631" max="5631" width="22.28515625" style="835" customWidth="1"/>
    <col min="5632" max="5632" width="24" style="835" customWidth="1"/>
    <col min="5633" max="5633" width="20.42578125" style="835" customWidth="1"/>
    <col min="5634" max="5634" width="23.140625" style="835" customWidth="1"/>
    <col min="5635" max="5635" width="33.28515625" style="835" customWidth="1"/>
    <col min="5636" max="5636" width="25.5703125" style="835" customWidth="1"/>
    <col min="5637" max="5637" width="23.28515625" style="835" customWidth="1"/>
    <col min="5638" max="5638" width="20.5703125" style="835" customWidth="1"/>
    <col min="5639" max="5639" width="18.7109375" style="835" customWidth="1"/>
    <col min="5640" max="5640" width="19.28515625" style="835" customWidth="1"/>
    <col min="5641" max="5641" width="18.85546875" style="835" customWidth="1"/>
    <col min="5642" max="5642" width="18.28515625" style="835" customWidth="1"/>
    <col min="5643" max="5647" width="17" style="835" customWidth="1"/>
    <col min="5648" max="5656" width="11.28515625" style="835" customWidth="1"/>
    <col min="5657" max="5657" width="0.42578125" style="835" customWidth="1"/>
    <col min="5658" max="5663" width="11.28515625" style="835" customWidth="1"/>
    <col min="5664" max="5884" width="8.85546875" style="835"/>
    <col min="5885" max="5885" width="8.28515625" style="835" customWidth="1"/>
    <col min="5886" max="5886" width="25.85546875" style="835" customWidth="1"/>
    <col min="5887" max="5887" width="22.28515625" style="835" customWidth="1"/>
    <col min="5888" max="5888" width="24" style="835" customWidth="1"/>
    <col min="5889" max="5889" width="20.42578125" style="835" customWidth="1"/>
    <col min="5890" max="5890" width="23.140625" style="835" customWidth="1"/>
    <col min="5891" max="5891" width="33.28515625" style="835" customWidth="1"/>
    <col min="5892" max="5892" width="25.5703125" style="835" customWidth="1"/>
    <col min="5893" max="5893" width="23.28515625" style="835" customWidth="1"/>
    <col min="5894" max="5894" width="20.5703125" style="835" customWidth="1"/>
    <col min="5895" max="5895" width="18.7109375" style="835" customWidth="1"/>
    <col min="5896" max="5896" width="19.28515625" style="835" customWidth="1"/>
    <col min="5897" max="5897" width="18.85546875" style="835" customWidth="1"/>
    <col min="5898" max="5898" width="18.28515625" style="835" customWidth="1"/>
    <col min="5899" max="5903" width="17" style="835" customWidth="1"/>
    <col min="5904" max="5912" width="11.28515625" style="835" customWidth="1"/>
    <col min="5913" max="5913" width="0.42578125" style="835" customWidth="1"/>
    <col min="5914" max="5919" width="11.28515625" style="835" customWidth="1"/>
    <col min="5920" max="6140" width="8.85546875" style="835"/>
    <col min="6141" max="6141" width="8.28515625" style="835" customWidth="1"/>
    <col min="6142" max="6142" width="25.85546875" style="835" customWidth="1"/>
    <col min="6143" max="6143" width="22.28515625" style="835" customWidth="1"/>
    <col min="6144" max="6144" width="24" style="835" customWidth="1"/>
    <col min="6145" max="6145" width="20.42578125" style="835" customWidth="1"/>
    <col min="6146" max="6146" width="23.140625" style="835" customWidth="1"/>
    <col min="6147" max="6147" width="33.28515625" style="835" customWidth="1"/>
    <col min="6148" max="6148" width="25.5703125" style="835" customWidth="1"/>
    <col min="6149" max="6149" width="23.28515625" style="835" customWidth="1"/>
    <col min="6150" max="6150" width="20.5703125" style="835" customWidth="1"/>
    <col min="6151" max="6151" width="18.7109375" style="835" customWidth="1"/>
    <col min="6152" max="6152" width="19.28515625" style="835" customWidth="1"/>
    <col min="6153" max="6153" width="18.85546875" style="835" customWidth="1"/>
    <col min="6154" max="6154" width="18.28515625" style="835" customWidth="1"/>
    <col min="6155" max="6159" width="17" style="835" customWidth="1"/>
    <col min="6160" max="6168" width="11.28515625" style="835" customWidth="1"/>
    <col min="6169" max="6169" width="0.42578125" style="835" customWidth="1"/>
    <col min="6170" max="6175" width="11.28515625" style="835" customWidth="1"/>
    <col min="6176" max="6396" width="8.85546875" style="835"/>
    <col min="6397" max="6397" width="8.28515625" style="835" customWidth="1"/>
    <col min="6398" max="6398" width="25.85546875" style="835" customWidth="1"/>
    <col min="6399" max="6399" width="22.28515625" style="835" customWidth="1"/>
    <col min="6400" max="6400" width="24" style="835" customWidth="1"/>
    <col min="6401" max="6401" width="20.42578125" style="835" customWidth="1"/>
    <col min="6402" max="6402" width="23.140625" style="835" customWidth="1"/>
    <col min="6403" max="6403" width="33.28515625" style="835" customWidth="1"/>
    <col min="6404" max="6404" width="25.5703125" style="835" customWidth="1"/>
    <col min="6405" max="6405" width="23.28515625" style="835" customWidth="1"/>
    <col min="6406" max="6406" width="20.5703125" style="835" customWidth="1"/>
    <col min="6407" max="6407" width="18.7109375" style="835" customWidth="1"/>
    <col min="6408" max="6408" width="19.28515625" style="835" customWidth="1"/>
    <col min="6409" max="6409" width="18.85546875" style="835" customWidth="1"/>
    <col min="6410" max="6410" width="18.28515625" style="835" customWidth="1"/>
    <col min="6411" max="6415" width="17" style="835" customWidth="1"/>
    <col min="6416" max="6424" width="11.28515625" style="835" customWidth="1"/>
    <col min="6425" max="6425" width="0.42578125" style="835" customWidth="1"/>
    <col min="6426" max="6431" width="11.28515625" style="835" customWidth="1"/>
    <col min="6432" max="6652" width="8.85546875" style="835"/>
    <col min="6653" max="6653" width="8.28515625" style="835" customWidth="1"/>
    <col min="6654" max="6654" width="25.85546875" style="835" customWidth="1"/>
    <col min="6655" max="6655" width="22.28515625" style="835" customWidth="1"/>
    <col min="6656" max="6656" width="24" style="835" customWidth="1"/>
    <col min="6657" max="6657" width="20.42578125" style="835" customWidth="1"/>
    <col min="6658" max="6658" width="23.140625" style="835" customWidth="1"/>
    <col min="6659" max="6659" width="33.28515625" style="835" customWidth="1"/>
    <col min="6660" max="6660" width="25.5703125" style="835" customWidth="1"/>
    <col min="6661" max="6661" width="23.28515625" style="835" customWidth="1"/>
    <col min="6662" max="6662" width="20.5703125" style="835" customWidth="1"/>
    <col min="6663" max="6663" width="18.7109375" style="835" customWidth="1"/>
    <col min="6664" max="6664" width="19.28515625" style="835" customWidth="1"/>
    <col min="6665" max="6665" width="18.85546875" style="835" customWidth="1"/>
    <col min="6666" max="6666" width="18.28515625" style="835" customWidth="1"/>
    <col min="6667" max="6671" width="17" style="835" customWidth="1"/>
    <col min="6672" max="6680" width="11.28515625" style="835" customWidth="1"/>
    <col min="6681" max="6681" width="0.42578125" style="835" customWidth="1"/>
    <col min="6682" max="6687" width="11.28515625" style="835" customWidth="1"/>
    <col min="6688" max="6908" width="8.85546875" style="835"/>
    <col min="6909" max="6909" width="8.28515625" style="835" customWidth="1"/>
    <col min="6910" max="6910" width="25.85546875" style="835" customWidth="1"/>
    <col min="6911" max="6911" width="22.28515625" style="835" customWidth="1"/>
    <col min="6912" max="6912" width="24" style="835" customWidth="1"/>
    <col min="6913" max="6913" width="20.42578125" style="835" customWidth="1"/>
    <col min="6914" max="6914" width="23.140625" style="835" customWidth="1"/>
    <col min="6915" max="6915" width="33.28515625" style="835" customWidth="1"/>
    <col min="6916" max="6916" width="25.5703125" style="835" customWidth="1"/>
    <col min="6917" max="6917" width="23.28515625" style="835" customWidth="1"/>
    <col min="6918" max="6918" width="20.5703125" style="835" customWidth="1"/>
    <col min="6919" max="6919" width="18.7109375" style="835" customWidth="1"/>
    <col min="6920" max="6920" width="19.28515625" style="835" customWidth="1"/>
    <col min="6921" max="6921" width="18.85546875" style="835" customWidth="1"/>
    <col min="6922" max="6922" width="18.28515625" style="835" customWidth="1"/>
    <col min="6923" max="6927" width="17" style="835" customWidth="1"/>
    <col min="6928" max="6936" width="11.28515625" style="835" customWidth="1"/>
    <col min="6937" max="6937" width="0.42578125" style="835" customWidth="1"/>
    <col min="6938" max="6943" width="11.28515625" style="835" customWidth="1"/>
    <col min="6944" max="7164" width="8.85546875" style="835"/>
    <col min="7165" max="7165" width="8.28515625" style="835" customWidth="1"/>
    <col min="7166" max="7166" width="25.85546875" style="835" customWidth="1"/>
    <col min="7167" max="7167" width="22.28515625" style="835" customWidth="1"/>
    <col min="7168" max="7168" width="24" style="835" customWidth="1"/>
    <col min="7169" max="7169" width="20.42578125" style="835" customWidth="1"/>
    <col min="7170" max="7170" width="23.140625" style="835" customWidth="1"/>
    <col min="7171" max="7171" width="33.28515625" style="835" customWidth="1"/>
    <col min="7172" max="7172" width="25.5703125" style="835" customWidth="1"/>
    <col min="7173" max="7173" width="23.28515625" style="835" customWidth="1"/>
    <col min="7174" max="7174" width="20.5703125" style="835" customWidth="1"/>
    <col min="7175" max="7175" width="18.7109375" style="835" customWidth="1"/>
    <col min="7176" max="7176" width="19.28515625" style="835" customWidth="1"/>
    <col min="7177" max="7177" width="18.85546875" style="835" customWidth="1"/>
    <col min="7178" max="7178" width="18.28515625" style="835" customWidth="1"/>
    <col min="7179" max="7183" width="17" style="835" customWidth="1"/>
    <col min="7184" max="7192" width="11.28515625" style="835" customWidth="1"/>
    <col min="7193" max="7193" width="0.42578125" style="835" customWidth="1"/>
    <col min="7194" max="7199" width="11.28515625" style="835" customWidth="1"/>
    <col min="7200" max="7420" width="8.85546875" style="835"/>
    <col min="7421" max="7421" width="8.28515625" style="835" customWidth="1"/>
    <col min="7422" max="7422" width="25.85546875" style="835" customWidth="1"/>
    <col min="7423" max="7423" width="22.28515625" style="835" customWidth="1"/>
    <col min="7424" max="7424" width="24" style="835" customWidth="1"/>
    <col min="7425" max="7425" width="20.42578125" style="835" customWidth="1"/>
    <col min="7426" max="7426" width="23.140625" style="835" customWidth="1"/>
    <col min="7427" max="7427" width="33.28515625" style="835" customWidth="1"/>
    <col min="7428" max="7428" width="25.5703125" style="835" customWidth="1"/>
    <col min="7429" max="7429" width="23.28515625" style="835" customWidth="1"/>
    <col min="7430" max="7430" width="20.5703125" style="835" customWidth="1"/>
    <col min="7431" max="7431" width="18.7109375" style="835" customWidth="1"/>
    <col min="7432" max="7432" width="19.28515625" style="835" customWidth="1"/>
    <col min="7433" max="7433" width="18.85546875" style="835" customWidth="1"/>
    <col min="7434" max="7434" width="18.28515625" style="835" customWidth="1"/>
    <col min="7435" max="7439" width="17" style="835" customWidth="1"/>
    <col min="7440" max="7448" width="11.28515625" style="835" customWidth="1"/>
    <col min="7449" max="7449" width="0.42578125" style="835" customWidth="1"/>
    <col min="7450" max="7455" width="11.28515625" style="835" customWidth="1"/>
    <col min="7456" max="7676" width="8.85546875" style="835"/>
    <col min="7677" max="7677" width="8.28515625" style="835" customWidth="1"/>
    <col min="7678" max="7678" width="25.85546875" style="835" customWidth="1"/>
    <col min="7679" max="7679" width="22.28515625" style="835" customWidth="1"/>
    <col min="7680" max="7680" width="24" style="835" customWidth="1"/>
    <col min="7681" max="7681" width="20.42578125" style="835" customWidth="1"/>
    <col min="7682" max="7682" width="23.140625" style="835" customWidth="1"/>
    <col min="7683" max="7683" width="33.28515625" style="835" customWidth="1"/>
    <col min="7684" max="7684" width="25.5703125" style="835" customWidth="1"/>
    <col min="7685" max="7685" width="23.28515625" style="835" customWidth="1"/>
    <col min="7686" max="7686" width="20.5703125" style="835" customWidth="1"/>
    <col min="7687" max="7687" width="18.7109375" style="835" customWidth="1"/>
    <col min="7688" max="7688" width="19.28515625" style="835" customWidth="1"/>
    <col min="7689" max="7689" width="18.85546875" style="835" customWidth="1"/>
    <col min="7690" max="7690" width="18.28515625" style="835" customWidth="1"/>
    <col min="7691" max="7695" width="17" style="835" customWidth="1"/>
    <col min="7696" max="7704" width="11.28515625" style="835" customWidth="1"/>
    <col min="7705" max="7705" width="0.42578125" style="835" customWidth="1"/>
    <col min="7706" max="7711" width="11.28515625" style="835" customWidth="1"/>
    <col min="7712" max="7932" width="8.85546875" style="835"/>
    <col min="7933" max="7933" width="8.28515625" style="835" customWidth="1"/>
    <col min="7934" max="7934" width="25.85546875" style="835" customWidth="1"/>
    <col min="7935" max="7935" width="22.28515625" style="835" customWidth="1"/>
    <col min="7936" max="7936" width="24" style="835" customWidth="1"/>
    <col min="7937" max="7937" width="20.42578125" style="835" customWidth="1"/>
    <col min="7938" max="7938" width="23.140625" style="835" customWidth="1"/>
    <col min="7939" max="7939" width="33.28515625" style="835" customWidth="1"/>
    <col min="7940" max="7940" width="25.5703125" style="835" customWidth="1"/>
    <col min="7941" max="7941" width="23.28515625" style="835" customWidth="1"/>
    <col min="7942" max="7942" width="20.5703125" style="835" customWidth="1"/>
    <col min="7943" max="7943" width="18.7109375" style="835" customWidth="1"/>
    <col min="7944" max="7944" width="19.28515625" style="835" customWidth="1"/>
    <col min="7945" max="7945" width="18.85546875" style="835" customWidth="1"/>
    <col min="7946" max="7946" width="18.28515625" style="835" customWidth="1"/>
    <col min="7947" max="7951" width="17" style="835" customWidth="1"/>
    <col min="7952" max="7960" width="11.28515625" style="835" customWidth="1"/>
    <col min="7961" max="7961" width="0.42578125" style="835" customWidth="1"/>
    <col min="7962" max="7967" width="11.28515625" style="835" customWidth="1"/>
    <col min="7968" max="8188" width="8.85546875" style="835"/>
    <col min="8189" max="8189" width="8.28515625" style="835" customWidth="1"/>
    <col min="8190" max="8190" width="25.85546875" style="835" customWidth="1"/>
    <col min="8191" max="8191" width="22.28515625" style="835" customWidth="1"/>
    <col min="8192" max="8192" width="24" style="835" customWidth="1"/>
    <col min="8193" max="8193" width="20.42578125" style="835" customWidth="1"/>
    <col min="8194" max="8194" width="23.140625" style="835" customWidth="1"/>
    <col min="8195" max="8195" width="33.28515625" style="835" customWidth="1"/>
    <col min="8196" max="8196" width="25.5703125" style="835" customWidth="1"/>
    <col min="8197" max="8197" width="23.28515625" style="835" customWidth="1"/>
    <col min="8198" max="8198" width="20.5703125" style="835" customWidth="1"/>
    <col min="8199" max="8199" width="18.7109375" style="835" customWidth="1"/>
    <col min="8200" max="8200" width="19.28515625" style="835" customWidth="1"/>
    <col min="8201" max="8201" width="18.85546875" style="835" customWidth="1"/>
    <col min="8202" max="8202" width="18.28515625" style="835" customWidth="1"/>
    <col min="8203" max="8207" width="17" style="835" customWidth="1"/>
    <col min="8208" max="8216" width="11.28515625" style="835" customWidth="1"/>
    <col min="8217" max="8217" width="0.42578125" style="835" customWidth="1"/>
    <col min="8218" max="8223" width="11.28515625" style="835" customWidth="1"/>
    <col min="8224" max="8444" width="8.85546875" style="835"/>
    <col min="8445" max="8445" width="8.28515625" style="835" customWidth="1"/>
    <col min="8446" max="8446" width="25.85546875" style="835" customWidth="1"/>
    <col min="8447" max="8447" width="22.28515625" style="835" customWidth="1"/>
    <col min="8448" max="8448" width="24" style="835" customWidth="1"/>
    <col min="8449" max="8449" width="20.42578125" style="835" customWidth="1"/>
    <col min="8450" max="8450" width="23.140625" style="835" customWidth="1"/>
    <col min="8451" max="8451" width="33.28515625" style="835" customWidth="1"/>
    <col min="8452" max="8452" width="25.5703125" style="835" customWidth="1"/>
    <col min="8453" max="8453" width="23.28515625" style="835" customWidth="1"/>
    <col min="8454" max="8454" width="20.5703125" style="835" customWidth="1"/>
    <col min="8455" max="8455" width="18.7109375" style="835" customWidth="1"/>
    <col min="8456" max="8456" width="19.28515625" style="835" customWidth="1"/>
    <col min="8457" max="8457" width="18.85546875" style="835" customWidth="1"/>
    <col min="8458" max="8458" width="18.28515625" style="835" customWidth="1"/>
    <col min="8459" max="8463" width="17" style="835" customWidth="1"/>
    <col min="8464" max="8472" width="11.28515625" style="835" customWidth="1"/>
    <col min="8473" max="8473" width="0.42578125" style="835" customWidth="1"/>
    <col min="8474" max="8479" width="11.28515625" style="835" customWidth="1"/>
    <col min="8480" max="8700" width="8.85546875" style="835"/>
    <col min="8701" max="8701" width="8.28515625" style="835" customWidth="1"/>
    <col min="8702" max="8702" width="25.85546875" style="835" customWidth="1"/>
    <col min="8703" max="8703" width="22.28515625" style="835" customWidth="1"/>
    <col min="8704" max="8704" width="24" style="835" customWidth="1"/>
    <col min="8705" max="8705" width="20.42578125" style="835" customWidth="1"/>
    <col min="8706" max="8706" width="23.140625" style="835" customWidth="1"/>
    <col min="8707" max="8707" width="33.28515625" style="835" customWidth="1"/>
    <col min="8708" max="8708" width="25.5703125" style="835" customWidth="1"/>
    <col min="8709" max="8709" width="23.28515625" style="835" customWidth="1"/>
    <col min="8710" max="8710" width="20.5703125" style="835" customWidth="1"/>
    <col min="8711" max="8711" width="18.7109375" style="835" customWidth="1"/>
    <col min="8712" max="8712" width="19.28515625" style="835" customWidth="1"/>
    <col min="8713" max="8713" width="18.85546875" style="835" customWidth="1"/>
    <col min="8714" max="8714" width="18.28515625" style="835" customWidth="1"/>
    <col min="8715" max="8719" width="17" style="835" customWidth="1"/>
    <col min="8720" max="8728" width="11.28515625" style="835" customWidth="1"/>
    <col min="8729" max="8729" width="0.42578125" style="835" customWidth="1"/>
    <col min="8730" max="8735" width="11.28515625" style="835" customWidth="1"/>
    <col min="8736" max="8956" width="8.85546875" style="835"/>
    <col min="8957" max="8957" width="8.28515625" style="835" customWidth="1"/>
    <col min="8958" max="8958" width="25.85546875" style="835" customWidth="1"/>
    <col min="8959" max="8959" width="22.28515625" style="835" customWidth="1"/>
    <col min="8960" max="8960" width="24" style="835" customWidth="1"/>
    <col min="8961" max="8961" width="20.42578125" style="835" customWidth="1"/>
    <col min="8962" max="8962" width="23.140625" style="835" customWidth="1"/>
    <col min="8963" max="8963" width="33.28515625" style="835" customWidth="1"/>
    <col min="8964" max="8964" width="25.5703125" style="835" customWidth="1"/>
    <col min="8965" max="8965" width="23.28515625" style="835" customWidth="1"/>
    <col min="8966" max="8966" width="20.5703125" style="835" customWidth="1"/>
    <col min="8967" max="8967" width="18.7109375" style="835" customWidth="1"/>
    <col min="8968" max="8968" width="19.28515625" style="835" customWidth="1"/>
    <col min="8969" max="8969" width="18.85546875" style="835" customWidth="1"/>
    <col min="8970" max="8970" width="18.28515625" style="835" customWidth="1"/>
    <col min="8971" max="8975" width="17" style="835" customWidth="1"/>
    <col min="8976" max="8984" width="11.28515625" style="835" customWidth="1"/>
    <col min="8985" max="8985" width="0.42578125" style="835" customWidth="1"/>
    <col min="8986" max="8991" width="11.28515625" style="835" customWidth="1"/>
    <col min="8992" max="9212" width="8.85546875" style="835"/>
    <col min="9213" max="9213" width="8.28515625" style="835" customWidth="1"/>
    <col min="9214" max="9214" width="25.85546875" style="835" customWidth="1"/>
    <col min="9215" max="9215" width="22.28515625" style="835" customWidth="1"/>
    <col min="9216" max="9216" width="24" style="835" customWidth="1"/>
    <col min="9217" max="9217" width="20.42578125" style="835" customWidth="1"/>
    <col min="9218" max="9218" width="23.140625" style="835" customWidth="1"/>
    <col min="9219" max="9219" width="33.28515625" style="835" customWidth="1"/>
    <col min="9220" max="9220" width="25.5703125" style="835" customWidth="1"/>
    <col min="9221" max="9221" width="23.28515625" style="835" customWidth="1"/>
    <col min="9222" max="9222" width="20.5703125" style="835" customWidth="1"/>
    <col min="9223" max="9223" width="18.7109375" style="835" customWidth="1"/>
    <col min="9224" max="9224" width="19.28515625" style="835" customWidth="1"/>
    <col min="9225" max="9225" width="18.85546875" style="835" customWidth="1"/>
    <col min="9226" max="9226" width="18.28515625" style="835" customWidth="1"/>
    <col min="9227" max="9231" width="17" style="835" customWidth="1"/>
    <col min="9232" max="9240" width="11.28515625" style="835" customWidth="1"/>
    <col min="9241" max="9241" width="0.42578125" style="835" customWidth="1"/>
    <col min="9242" max="9247" width="11.28515625" style="835" customWidth="1"/>
    <col min="9248" max="9468" width="8.85546875" style="835"/>
    <col min="9469" max="9469" width="8.28515625" style="835" customWidth="1"/>
    <col min="9470" max="9470" width="25.85546875" style="835" customWidth="1"/>
    <col min="9471" max="9471" width="22.28515625" style="835" customWidth="1"/>
    <col min="9472" max="9472" width="24" style="835" customWidth="1"/>
    <col min="9473" max="9473" width="20.42578125" style="835" customWidth="1"/>
    <col min="9474" max="9474" width="23.140625" style="835" customWidth="1"/>
    <col min="9475" max="9475" width="33.28515625" style="835" customWidth="1"/>
    <col min="9476" max="9476" width="25.5703125" style="835" customWidth="1"/>
    <col min="9477" max="9477" width="23.28515625" style="835" customWidth="1"/>
    <col min="9478" max="9478" width="20.5703125" style="835" customWidth="1"/>
    <col min="9479" max="9479" width="18.7109375" style="835" customWidth="1"/>
    <col min="9480" max="9480" width="19.28515625" style="835" customWidth="1"/>
    <col min="9481" max="9481" width="18.85546875" style="835" customWidth="1"/>
    <col min="9482" max="9482" width="18.28515625" style="835" customWidth="1"/>
    <col min="9483" max="9487" width="17" style="835" customWidth="1"/>
    <col min="9488" max="9496" width="11.28515625" style="835" customWidth="1"/>
    <col min="9497" max="9497" width="0.42578125" style="835" customWidth="1"/>
    <col min="9498" max="9503" width="11.28515625" style="835" customWidth="1"/>
    <col min="9504" max="9724" width="8.85546875" style="835"/>
    <col min="9725" max="9725" width="8.28515625" style="835" customWidth="1"/>
    <col min="9726" max="9726" width="25.85546875" style="835" customWidth="1"/>
    <col min="9727" max="9727" width="22.28515625" style="835" customWidth="1"/>
    <col min="9728" max="9728" width="24" style="835" customWidth="1"/>
    <col min="9729" max="9729" width="20.42578125" style="835" customWidth="1"/>
    <col min="9730" max="9730" width="23.140625" style="835" customWidth="1"/>
    <col min="9731" max="9731" width="33.28515625" style="835" customWidth="1"/>
    <col min="9732" max="9732" width="25.5703125" style="835" customWidth="1"/>
    <col min="9733" max="9733" width="23.28515625" style="835" customWidth="1"/>
    <col min="9734" max="9734" width="20.5703125" style="835" customWidth="1"/>
    <col min="9735" max="9735" width="18.7109375" style="835" customWidth="1"/>
    <col min="9736" max="9736" width="19.28515625" style="835" customWidth="1"/>
    <col min="9737" max="9737" width="18.85546875" style="835" customWidth="1"/>
    <col min="9738" max="9738" width="18.28515625" style="835" customWidth="1"/>
    <col min="9739" max="9743" width="17" style="835" customWidth="1"/>
    <col min="9744" max="9752" width="11.28515625" style="835" customWidth="1"/>
    <col min="9753" max="9753" width="0.42578125" style="835" customWidth="1"/>
    <col min="9754" max="9759" width="11.28515625" style="835" customWidth="1"/>
    <col min="9760" max="9980" width="8.85546875" style="835"/>
    <col min="9981" max="9981" width="8.28515625" style="835" customWidth="1"/>
    <col min="9982" max="9982" width="25.85546875" style="835" customWidth="1"/>
    <col min="9983" max="9983" width="22.28515625" style="835" customWidth="1"/>
    <col min="9984" max="9984" width="24" style="835" customWidth="1"/>
    <col min="9985" max="9985" width="20.42578125" style="835" customWidth="1"/>
    <col min="9986" max="9986" width="23.140625" style="835" customWidth="1"/>
    <col min="9987" max="9987" width="33.28515625" style="835" customWidth="1"/>
    <col min="9988" max="9988" width="25.5703125" style="835" customWidth="1"/>
    <col min="9989" max="9989" width="23.28515625" style="835" customWidth="1"/>
    <col min="9990" max="9990" width="20.5703125" style="835" customWidth="1"/>
    <col min="9991" max="9991" width="18.7109375" style="835" customWidth="1"/>
    <col min="9992" max="9992" width="19.28515625" style="835" customWidth="1"/>
    <col min="9993" max="9993" width="18.85546875" style="835" customWidth="1"/>
    <col min="9994" max="9994" width="18.28515625" style="835" customWidth="1"/>
    <col min="9995" max="9999" width="17" style="835" customWidth="1"/>
    <col min="10000" max="10008" width="11.28515625" style="835" customWidth="1"/>
    <col min="10009" max="10009" width="0.42578125" style="835" customWidth="1"/>
    <col min="10010" max="10015" width="11.28515625" style="835" customWidth="1"/>
    <col min="10016" max="10236" width="8.85546875" style="835"/>
    <col min="10237" max="10237" width="8.28515625" style="835" customWidth="1"/>
    <col min="10238" max="10238" width="25.85546875" style="835" customWidth="1"/>
    <col min="10239" max="10239" width="22.28515625" style="835" customWidth="1"/>
    <col min="10240" max="10240" width="24" style="835" customWidth="1"/>
    <col min="10241" max="10241" width="20.42578125" style="835" customWidth="1"/>
    <col min="10242" max="10242" width="23.140625" style="835" customWidth="1"/>
    <col min="10243" max="10243" width="33.28515625" style="835" customWidth="1"/>
    <col min="10244" max="10244" width="25.5703125" style="835" customWidth="1"/>
    <col min="10245" max="10245" width="23.28515625" style="835" customWidth="1"/>
    <col min="10246" max="10246" width="20.5703125" style="835" customWidth="1"/>
    <col min="10247" max="10247" width="18.7109375" style="835" customWidth="1"/>
    <col min="10248" max="10248" width="19.28515625" style="835" customWidth="1"/>
    <col min="10249" max="10249" width="18.85546875" style="835" customWidth="1"/>
    <col min="10250" max="10250" width="18.28515625" style="835" customWidth="1"/>
    <col min="10251" max="10255" width="17" style="835" customWidth="1"/>
    <col min="10256" max="10264" width="11.28515625" style="835" customWidth="1"/>
    <col min="10265" max="10265" width="0.42578125" style="835" customWidth="1"/>
    <col min="10266" max="10271" width="11.28515625" style="835" customWidth="1"/>
    <col min="10272" max="10492" width="8.85546875" style="835"/>
    <col min="10493" max="10493" width="8.28515625" style="835" customWidth="1"/>
    <col min="10494" max="10494" width="25.85546875" style="835" customWidth="1"/>
    <col min="10495" max="10495" width="22.28515625" style="835" customWidth="1"/>
    <col min="10496" max="10496" width="24" style="835" customWidth="1"/>
    <col min="10497" max="10497" width="20.42578125" style="835" customWidth="1"/>
    <col min="10498" max="10498" width="23.140625" style="835" customWidth="1"/>
    <col min="10499" max="10499" width="33.28515625" style="835" customWidth="1"/>
    <col min="10500" max="10500" width="25.5703125" style="835" customWidth="1"/>
    <col min="10501" max="10501" width="23.28515625" style="835" customWidth="1"/>
    <col min="10502" max="10502" width="20.5703125" style="835" customWidth="1"/>
    <col min="10503" max="10503" width="18.7109375" style="835" customWidth="1"/>
    <col min="10504" max="10504" width="19.28515625" style="835" customWidth="1"/>
    <col min="10505" max="10505" width="18.85546875" style="835" customWidth="1"/>
    <col min="10506" max="10506" width="18.28515625" style="835" customWidth="1"/>
    <col min="10507" max="10511" width="17" style="835" customWidth="1"/>
    <col min="10512" max="10520" width="11.28515625" style="835" customWidth="1"/>
    <col min="10521" max="10521" width="0.42578125" style="835" customWidth="1"/>
    <col min="10522" max="10527" width="11.28515625" style="835" customWidth="1"/>
    <col min="10528" max="10748" width="8.85546875" style="835"/>
    <col min="10749" max="10749" width="8.28515625" style="835" customWidth="1"/>
    <col min="10750" max="10750" width="25.85546875" style="835" customWidth="1"/>
    <col min="10751" max="10751" width="22.28515625" style="835" customWidth="1"/>
    <col min="10752" max="10752" width="24" style="835" customWidth="1"/>
    <col min="10753" max="10753" width="20.42578125" style="835" customWidth="1"/>
    <col min="10754" max="10754" width="23.140625" style="835" customWidth="1"/>
    <col min="10755" max="10755" width="33.28515625" style="835" customWidth="1"/>
    <col min="10756" max="10756" width="25.5703125" style="835" customWidth="1"/>
    <col min="10757" max="10757" width="23.28515625" style="835" customWidth="1"/>
    <col min="10758" max="10758" width="20.5703125" style="835" customWidth="1"/>
    <col min="10759" max="10759" width="18.7109375" style="835" customWidth="1"/>
    <col min="10760" max="10760" width="19.28515625" style="835" customWidth="1"/>
    <col min="10761" max="10761" width="18.85546875" style="835" customWidth="1"/>
    <col min="10762" max="10762" width="18.28515625" style="835" customWidth="1"/>
    <col min="10763" max="10767" width="17" style="835" customWidth="1"/>
    <col min="10768" max="10776" width="11.28515625" style="835" customWidth="1"/>
    <col min="10777" max="10777" width="0.42578125" style="835" customWidth="1"/>
    <col min="10778" max="10783" width="11.28515625" style="835" customWidth="1"/>
    <col min="10784" max="11004" width="8.85546875" style="835"/>
    <col min="11005" max="11005" width="8.28515625" style="835" customWidth="1"/>
    <col min="11006" max="11006" width="25.85546875" style="835" customWidth="1"/>
    <col min="11007" max="11007" width="22.28515625" style="835" customWidth="1"/>
    <col min="11008" max="11008" width="24" style="835" customWidth="1"/>
    <col min="11009" max="11009" width="20.42578125" style="835" customWidth="1"/>
    <col min="11010" max="11010" width="23.140625" style="835" customWidth="1"/>
    <col min="11011" max="11011" width="33.28515625" style="835" customWidth="1"/>
    <col min="11012" max="11012" width="25.5703125" style="835" customWidth="1"/>
    <col min="11013" max="11013" width="23.28515625" style="835" customWidth="1"/>
    <col min="11014" max="11014" width="20.5703125" style="835" customWidth="1"/>
    <col min="11015" max="11015" width="18.7109375" style="835" customWidth="1"/>
    <col min="11016" max="11016" width="19.28515625" style="835" customWidth="1"/>
    <col min="11017" max="11017" width="18.85546875" style="835" customWidth="1"/>
    <col min="11018" max="11018" width="18.28515625" style="835" customWidth="1"/>
    <col min="11019" max="11023" width="17" style="835" customWidth="1"/>
    <col min="11024" max="11032" width="11.28515625" style="835" customWidth="1"/>
    <col min="11033" max="11033" width="0.42578125" style="835" customWidth="1"/>
    <col min="11034" max="11039" width="11.28515625" style="835" customWidth="1"/>
    <col min="11040" max="11260" width="8.85546875" style="835"/>
    <col min="11261" max="11261" width="8.28515625" style="835" customWidth="1"/>
    <col min="11262" max="11262" width="25.85546875" style="835" customWidth="1"/>
    <col min="11263" max="11263" width="22.28515625" style="835" customWidth="1"/>
    <col min="11264" max="11264" width="24" style="835" customWidth="1"/>
    <col min="11265" max="11265" width="20.42578125" style="835" customWidth="1"/>
    <col min="11266" max="11266" width="23.140625" style="835" customWidth="1"/>
    <col min="11267" max="11267" width="33.28515625" style="835" customWidth="1"/>
    <col min="11268" max="11268" width="25.5703125" style="835" customWidth="1"/>
    <col min="11269" max="11269" width="23.28515625" style="835" customWidth="1"/>
    <col min="11270" max="11270" width="20.5703125" style="835" customWidth="1"/>
    <col min="11271" max="11271" width="18.7109375" style="835" customWidth="1"/>
    <col min="11272" max="11272" width="19.28515625" style="835" customWidth="1"/>
    <col min="11273" max="11273" width="18.85546875" style="835" customWidth="1"/>
    <col min="11274" max="11274" width="18.28515625" style="835" customWidth="1"/>
    <col min="11275" max="11279" width="17" style="835" customWidth="1"/>
    <col min="11280" max="11288" width="11.28515625" style="835" customWidth="1"/>
    <col min="11289" max="11289" width="0.42578125" style="835" customWidth="1"/>
    <col min="11290" max="11295" width="11.28515625" style="835" customWidth="1"/>
    <col min="11296" max="11516" width="8.85546875" style="835"/>
    <col min="11517" max="11517" width="8.28515625" style="835" customWidth="1"/>
    <col min="11518" max="11518" width="25.85546875" style="835" customWidth="1"/>
    <col min="11519" max="11519" width="22.28515625" style="835" customWidth="1"/>
    <col min="11520" max="11520" width="24" style="835" customWidth="1"/>
    <col min="11521" max="11521" width="20.42578125" style="835" customWidth="1"/>
    <col min="11522" max="11522" width="23.140625" style="835" customWidth="1"/>
    <col min="11523" max="11523" width="33.28515625" style="835" customWidth="1"/>
    <col min="11524" max="11524" width="25.5703125" style="835" customWidth="1"/>
    <col min="11525" max="11525" width="23.28515625" style="835" customWidth="1"/>
    <col min="11526" max="11526" width="20.5703125" style="835" customWidth="1"/>
    <col min="11527" max="11527" width="18.7109375" style="835" customWidth="1"/>
    <col min="11528" max="11528" width="19.28515625" style="835" customWidth="1"/>
    <col min="11529" max="11529" width="18.85546875" style="835" customWidth="1"/>
    <col min="11530" max="11530" width="18.28515625" style="835" customWidth="1"/>
    <col min="11531" max="11535" width="17" style="835" customWidth="1"/>
    <col min="11536" max="11544" width="11.28515625" style="835" customWidth="1"/>
    <col min="11545" max="11545" width="0.42578125" style="835" customWidth="1"/>
    <col min="11546" max="11551" width="11.28515625" style="835" customWidth="1"/>
    <col min="11552" max="11772" width="8.85546875" style="835"/>
    <col min="11773" max="11773" width="8.28515625" style="835" customWidth="1"/>
    <col min="11774" max="11774" width="25.85546875" style="835" customWidth="1"/>
    <col min="11775" max="11775" width="22.28515625" style="835" customWidth="1"/>
    <col min="11776" max="11776" width="24" style="835" customWidth="1"/>
    <col min="11777" max="11777" width="20.42578125" style="835" customWidth="1"/>
    <col min="11778" max="11778" width="23.140625" style="835" customWidth="1"/>
    <col min="11779" max="11779" width="33.28515625" style="835" customWidth="1"/>
    <col min="11780" max="11780" width="25.5703125" style="835" customWidth="1"/>
    <col min="11781" max="11781" width="23.28515625" style="835" customWidth="1"/>
    <col min="11782" max="11782" width="20.5703125" style="835" customWidth="1"/>
    <col min="11783" max="11783" width="18.7109375" style="835" customWidth="1"/>
    <col min="11784" max="11784" width="19.28515625" style="835" customWidth="1"/>
    <col min="11785" max="11785" width="18.85546875" style="835" customWidth="1"/>
    <col min="11786" max="11786" width="18.28515625" style="835" customWidth="1"/>
    <col min="11787" max="11791" width="17" style="835" customWidth="1"/>
    <col min="11792" max="11800" width="11.28515625" style="835" customWidth="1"/>
    <col min="11801" max="11801" width="0.42578125" style="835" customWidth="1"/>
    <col min="11802" max="11807" width="11.28515625" style="835" customWidth="1"/>
    <col min="11808" max="12028" width="8.85546875" style="835"/>
    <col min="12029" max="12029" width="8.28515625" style="835" customWidth="1"/>
    <col min="12030" max="12030" width="25.85546875" style="835" customWidth="1"/>
    <col min="12031" max="12031" width="22.28515625" style="835" customWidth="1"/>
    <col min="12032" max="12032" width="24" style="835" customWidth="1"/>
    <col min="12033" max="12033" width="20.42578125" style="835" customWidth="1"/>
    <col min="12034" max="12034" width="23.140625" style="835" customWidth="1"/>
    <col min="12035" max="12035" width="33.28515625" style="835" customWidth="1"/>
    <col min="12036" max="12036" width="25.5703125" style="835" customWidth="1"/>
    <col min="12037" max="12037" width="23.28515625" style="835" customWidth="1"/>
    <col min="12038" max="12038" width="20.5703125" style="835" customWidth="1"/>
    <col min="12039" max="12039" width="18.7109375" style="835" customWidth="1"/>
    <col min="12040" max="12040" width="19.28515625" style="835" customWidth="1"/>
    <col min="12041" max="12041" width="18.85546875" style="835" customWidth="1"/>
    <col min="12042" max="12042" width="18.28515625" style="835" customWidth="1"/>
    <col min="12043" max="12047" width="17" style="835" customWidth="1"/>
    <col min="12048" max="12056" width="11.28515625" style="835" customWidth="1"/>
    <col min="12057" max="12057" width="0.42578125" style="835" customWidth="1"/>
    <col min="12058" max="12063" width="11.28515625" style="835" customWidth="1"/>
    <col min="12064" max="12284" width="8.85546875" style="835"/>
    <col min="12285" max="12285" width="8.28515625" style="835" customWidth="1"/>
    <col min="12286" max="12286" width="25.85546875" style="835" customWidth="1"/>
    <col min="12287" max="12287" width="22.28515625" style="835" customWidth="1"/>
    <col min="12288" max="12288" width="24" style="835" customWidth="1"/>
    <col min="12289" max="12289" width="20.42578125" style="835" customWidth="1"/>
    <col min="12290" max="12290" width="23.140625" style="835" customWidth="1"/>
    <col min="12291" max="12291" width="33.28515625" style="835" customWidth="1"/>
    <col min="12292" max="12292" width="25.5703125" style="835" customWidth="1"/>
    <col min="12293" max="12293" width="23.28515625" style="835" customWidth="1"/>
    <col min="12294" max="12294" width="20.5703125" style="835" customWidth="1"/>
    <col min="12295" max="12295" width="18.7109375" style="835" customWidth="1"/>
    <col min="12296" max="12296" width="19.28515625" style="835" customWidth="1"/>
    <col min="12297" max="12297" width="18.85546875" style="835" customWidth="1"/>
    <col min="12298" max="12298" width="18.28515625" style="835" customWidth="1"/>
    <col min="12299" max="12303" width="17" style="835" customWidth="1"/>
    <col min="12304" max="12312" width="11.28515625" style="835" customWidth="1"/>
    <col min="12313" max="12313" width="0.42578125" style="835" customWidth="1"/>
    <col min="12314" max="12319" width="11.28515625" style="835" customWidth="1"/>
    <col min="12320" max="12540" width="8.85546875" style="835"/>
    <col min="12541" max="12541" width="8.28515625" style="835" customWidth="1"/>
    <col min="12542" max="12542" width="25.85546875" style="835" customWidth="1"/>
    <col min="12543" max="12543" width="22.28515625" style="835" customWidth="1"/>
    <col min="12544" max="12544" width="24" style="835" customWidth="1"/>
    <col min="12545" max="12545" width="20.42578125" style="835" customWidth="1"/>
    <col min="12546" max="12546" width="23.140625" style="835" customWidth="1"/>
    <col min="12547" max="12547" width="33.28515625" style="835" customWidth="1"/>
    <col min="12548" max="12548" width="25.5703125" style="835" customWidth="1"/>
    <col min="12549" max="12549" width="23.28515625" style="835" customWidth="1"/>
    <col min="12550" max="12550" width="20.5703125" style="835" customWidth="1"/>
    <col min="12551" max="12551" width="18.7109375" style="835" customWidth="1"/>
    <col min="12552" max="12552" width="19.28515625" style="835" customWidth="1"/>
    <col min="12553" max="12553" width="18.85546875" style="835" customWidth="1"/>
    <col min="12554" max="12554" width="18.28515625" style="835" customWidth="1"/>
    <col min="12555" max="12559" width="17" style="835" customWidth="1"/>
    <col min="12560" max="12568" width="11.28515625" style="835" customWidth="1"/>
    <col min="12569" max="12569" width="0.42578125" style="835" customWidth="1"/>
    <col min="12570" max="12575" width="11.28515625" style="835" customWidth="1"/>
    <col min="12576" max="12796" width="8.85546875" style="835"/>
    <col min="12797" max="12797" width="8.28515625" style="835" customWidth="1"/>
    <col min="12798" max="12798" width="25.85546875" style="835" customWidth="1"/>
    <col min="12799" max="12799" width="22.28515625" style="835" customWidth="1"/>
    <col min="12800" max="12800" width="24" style="835" customWidth="1"/>
    <col min="12801" max="12801" width="20.42578125" style="835" customWidth="1"/>
    <col min="12802" max="12802" width="23.140625" style="835" customWidth="1"/>
    <col min="12803" max="12803" width="33.28515625" style="835" customWidth="1"/>
    <col min="12804" max="12804" width="25.5703125" style="835" customWidth="1"/>
    <col min="12805" max="12805" width="23.28515625" style="835" customWidth="1"/>
    <col min="12806" max="12806" width="20.5703125" style="835" customWidth="1"/>
    <col min="12807" max="12807" width="18.7109375" style="835" customWidth="1"/>
    <col min="12808" max="12808" width="19.28515625" style="835" customWidth="1"/>
    <col min="12809" max="12809" width="18.85546875" style="835" customWidth="1"/>
    <col min="12810" max="12810" width="18.28515625" style="835" customWidth="1"/>
    <col min="12811" max="12815" width="17" style="835" customWidth="1"/>
    <col min="12816" max="12824" width="11.28515625" style="835" customWidth="1"/>
    <col min="12825" max="12825" width="0.42578125" style="835" customWidth="1"/>
    <col min="12826" max="12831" width="11.28515625" style="835" customWidth="1"/>
    <col min="12832" max="13052" width="8.85546875" style="835"/>
    <col min="13053" max="13053" width="8.28515625" style="835" customWidth="1"/>
    <col min="13054" max="13054" width="25.85546875" style="835" customWidth="1"/>
    <col min="13055" max="13055" width="22.28515625" style="835" customWidth="1"/>
    <col min="13056" max="13056" width="24" style="835" customWidth="1"/>
    <col min="13057" max="13057" width="20.42578125" style="835" customWidth="1"/>
    <col min="13058" max="13058" width="23.140625" style="835" customWidth="1"/>
    <col min="13059" max="13059" width="33.28515625" style="835" customWidth="1"/>
    <col min="13060" max="13060" width="25.5703125" style="835" customWidth="1"/>
    <col min="13061" max="13061" width="23.28515625" style="835" customWidth="1"/>
    <col min="13062" max="13062" width="20.5703125" style="835" customWidth="1"/>
    <col min="13063" max="13063" width="18.7109375" style="835" customWidth="1"/>
    <col min="13064" max="13064" width="19.28515625" style="835" customWidth="1"/>
    <col min="13065" max="13065" width="18.85546875" style="835" customWidth="1"/>
    <col min="13066" max="13066" width="18.28515625" style="835" customWidth="1"/>
    <col min="13067" max="13071" width="17" style="835" customWidth="1"/>
    <col min="13072" max="13080" width="11.28515625" style="835" customWidth="1"/>
    <col min="13081" max="13081" width="0.42578125" style="835" customWidth="1"/>
    <col min="13082" max="13087" width="11.28515625" style="835" customWidth="1"/>
    <col min="13088" max="13308" width="8.85546875" style="835"/>
    <col min="13309" max="13309" width="8.28515625" style="835" customWidth="1"/>
    <col min="13310" max="13310" width="25.85546875" style="835" customWidth="1"/>
    <col min="13311" max="13311" width="22.28515625" style="835" customWidth="1"/>
    <col min="13312" max="13312" width="24" style="835" customWidth="1"/>
    <col min="13313" max="13313" width="20.42578125" style="835" customWidth="1"/>
    <col min="13314" max="13314" width="23.140625" style="835" customWidth="1"/>
    <col min="13315" max="13315" width="33.28515625" style="835" customWidth="1"/>
    <col min="13316" max="13316" width="25.5703125" style="835" customWidth="1"/>
    <col min="13317" max="13317" width="23.28515625" style="835" customWidth="1"/>
    <col min="13318" max="13318" width="20.5703125" style="835" customWidth="1"/>
    <col min="13319" max="13319" width="18.7109375" style="835" customWidth="1"/>
    <col min="13320" max="13320" width="19.28515625" style="835" customWidth="1"/>
    <col min="13321" max="13321" width="18.85546875" style="835" customWidth="1"/>
    <col min="13322" max="13322" width="18.28515625" style="835" customWidth="1"/>
    <col min="13323" max="13327" width="17" style="835" customWidth="1"/>
    <col min="13328" max="13336" width="11.28515625" style="835" customWidth="1"/>
    <col min="13337" max="13337" width="0.42578125" style="835" customWidth="1"/>
    <col min="13338" max="13343" width="11.28515625" style="835" customWidth="1"/>
    <col min="13344" max="13564" width="8.85546875" style="835"/>
    <col min="13565" max="13565" width="8.28515625" style="835" customWidth="1"/>
    <col min="13566" max="13566" width="25.85546875" style="835" customWidth="1"/>
    <col min="13567" max="13567" width="22.28515625" style="835" customWidth="1"/>
    <col min="13568" max="13568" width="24" style="835" customWidth="1"/>
    <col min="13569" max="13569" width="20.42578125" style="835" customWidth="1"/>
    <col min="13570" max="13570" width="23.140625" style="835" customWidth="1"/>
    <col min="13571" max="13571" width="33.28515625" style="835" customWidth="1"/>
    <col min="13572" max="13572" width="25.5703125" style="835" customWidth="1"/>
    <col min="13573" max="13573" width="23.28515625" style="835" customWidth="1"/>
    <col min="13574" max="13574" width="20.5703125" style="835" customWidth="1"/>
    <col min="13575" max="13575" width="18.7109375" style="835" customWidth="1"/>
    <col min="13576" max="13576" width="19.28515625" style="835" customWidth="1"/>
    <col min="13577" max="13577" width="18.85546875" style="835" customWidth="1"/>
    <col min="13578" max="13578" width="18.28515625" style="835" customWidth="1"/>
    <col min="13579" max="13583" width="17" style="835" customWidth="1"/>
    <col min="13584" max="13592" width="11.28515625" style="835" customWidth="1"/>
    <col min="13593" max="13593" width="0.42578125" style="835" customWidth="1"/>
    <col min="13594" max="13599" width="11.28515625" style="835" customWidth="1"/>
    <col min="13600" max="13820" width="8.85546875" style="835"/>
    <col min="13821" max="13821" width="8.28515625" style="835" customWidth="1"/>
    <col min="13822" max="13822" width="25.85546875" style="835" customWidth="1"/>
    <col min="13823" max="13823" width="22.28515625" style="835" customWidth="1"/>
    <col min="13824" max="13824" width="24" style="835" customWidth="1"/>
    <col min="13825" max="13825" width="20.42578125" style="835" customWidth="1"/>
    <col min="13826" max="13826" width="23.140625" style="835" customWidth="1"/>
    <col min="13827" max="13827" width="33.28515625" style="835" customWidth="1"/>
    <col min="13828" max="13828" width="25.5703125" style="835" customWidth="1"/>
    <col min="13829" max="13829" width="23.28515625" style="835" customWidth="1"/>
    <col min="13830" max="13830" width="20.5703125" style="835" customWidth="1"/>
    <col min="13831" max="13831" width="18.7109375" style="835" customWidth="1"/>
    <col min="13832" max="13832" width="19.28515625" style="835" customWidth="1"/>
    <col min="13833" max="13833" width="18.85546875" style="835" customWidth="1"/>
    <col min="13834" max="13834" width="18.28515625" style="835" customWidth="1"/>
    <col min="13835" max="13839" width="17" style="835" customWidth="1"/>
    <col min="13840" max="13848" width="11.28515625" style="835" customWidth="1"/>
    <col min="13849" max="13849" width="0.42578125" style="835" customWidth="1"/>
    <col min="13850" max="13855" width="11.28515625" style="835" customWidth="1"/>
    <col min="13856" max="14076" width="8.85546875" style="835"/>
    <col min="14077" max="14077" width="8.28515625" style="835" customWidth="1"/>
    <col min="14078" max="14078" width="25.85546875" style="835" customWidth="1"/>
    <col min="14079" max="14079" width="22.28515625" style="835" customWidth="1"/>
    <col min="14080" max="14080" width="24" style="835" customWidth="1"/>
    <col min="14081" max="14081" width="20.42578125" style="835" customWidth="1"/>
    <col min="14082" max="14082" width="23.140625" style="835" customWidth="1"/>
    <col min="14083" max="14083" width="33.28515625" style="835" customWidth="1"/>
    <col min="14084" max="14084" width="25.5703125" style="835" customWidth="1"/>
    <col min="14085" max="14085" width="23.28515625" style="835" customWidth="1"/>
    <col min="14086" max="14086" width="20.5703125" style="835" customWidth="1"/>
    <col min="14087" max="14087" width="18.7109375" style="835" customWidth="1"/>
    <col min="14088" max="14088" width="19.28515625" style="835" customWidth="1"/>
    <col min="14089" max="14089" width="18.85546875" style="835" customWidth="1"/>
    <col min="14090" max="14090" width="18.28515625" style="835" customWidth="1"/>
    <col min="14091" max="14095" width="17" style="835" customWidth="1"/>
    <col min="14096" max="14104" width="11.28515625" style="835" customWidth="1"/>
    <col min="14105" max="14105" width="0.42578125" style="835" customWidth="1"/>
    <col min="14106" max="14111" width="11.28515625" style="835" customWidth="1"/>
    <col min="14112" max="14332" width="8.85546875" style="835"/>
    <col min="14333" max="14333" width="8.28515625" style="835" customWidth="1"/>
    <col min="14334" max="14334" width="25.85546875" style="835" customWidth="1"/>
    <col min="14335" max="14335" width="22.28515625" style="835" customWidth="1"/>
    <col min="14336" max="14336" width="24" style="835" customWidth="1"/>
    <col min="14337" max="14337" width="20.42578125" style="835" customWidth="1"/>
    <col min="14338" max="14338" width="23.140625" style="835" customWidth="1"/>
    <col min="14339" max="14339" width="33.28515625" style="835" customWidth="1"/>
    <col min="14340" max="14340" width="25.5703125" style="835" customWidth="1"/>
    <col min="14341" max="14341" width="23.28515625" style="835" customWidth="1"/>
    <col min="14342" max="14342" width="20.5703125" style="835" customWidth="1"/>
    <col min="14343" max="14343" width="18.7109375" style="835" customWidth="1"/>
    <col min="14344" max="14344" width="19.28515625" style="835" customWidth="1"/>
    <col min="14345" max="14345" width="18.85546875" style="835" customWidth="1"/>
    <col min="14346" max="14346" width="18.28515625" style="835" customWidth="1"/>
    <col min="14347" max="14351" width="17" style="835" customWidth="1"/>
    <col min="14352" max="14360" width="11.28515625" style="835" customWidth="1"/>
    <col min="14361" max="14361" width="0.42578125" style="835" customWidth="1"/>
    <col min="14362" max="14367" width="11.28515625" style="835" customWidth="1"/>
    <col min="14368" max="14588" width="8.85546875" style="835"/>
    <col min="14589" max="14589" width="8.28515625" style="835" customWidth="1"/>
    <col min="14590" max="14590" width="25.85546875" style="835" customWidth="1"/>
    <col min="14591" max="14591" width="22.28515625" style="835" customWidth="1"/>
    <col min="14592" max="14592" width="24" style="835" customWidth="1"/>
    <col min="14593" max="14593" width="20.42578125" style="835" customWidth="1"/>
    <col min="14594" max="14594" width="23.140625" style="835" customWidth="1"/>
    <col min="14595" max="14595" width="33.28515625" style="835" customWidth="1"/>
    <col min="14596" max="14596" width="25.5703125" style="835" customWidth="1"/>
    <col min="14597" max="14597" width="23.28515625" style="835" customWidth="1"/>
    <col min="14598" max="14598" width="20.5703125" style="835" customWidth="1"/>
    <col min="14599" max="14599" width="18.7109375" style="835" customWidth="1"/>
    <col min="14600" max="14600" width="19.28515625" style="835" customWidth="1"/>
    <col min="14601" max="14601" width="18.85546875" style="835" customWidth="1"/>
    <col min="14602" max="14602" width="18.28515625" style="835" customWidth="1"/>
    <col min="14603" max="14607" width="17" style="835" customWidth="1"/>
    <col min="14608" max="14616" width="11.28515625" style="835" customWidth="1"/>
    <col min="14617" max="14617" width="0.42578125" style="835" customWidth="1"/>
    <col min="14618" max="14623" width="11.28515625" style="835" customWidth="1"/>
    <col min="14624" max="14844" width="8.85546875" style="835"/>
    <col min="14845" max="14845" width="8.28515625" style="835" customWidth="1"/>
    <col min="14846" max="14846" width="25.85546875" style="835" customWidth="1"/>
    <col min="14847" max="14847" width="22.28515625" style="835" customWidth="1"/>
    <col min="14848" max="14848" width="24" style="835" customWidth="1"/>
    <col min="14849" max="14849" width="20.42578125" style="835" customWidth="1"/>
    <col min="14850" max="14850" width="23.140625" style="835" customWidth="1"/>
    <col min="14851" max="14851" width="33.28515625" style="835" customWidth="1"/>
    <col min="14852" max="14852" width="25.5703125" style="835" customWidth="1"/>
    <col min="14853" max="14853" width="23.28515625" style="835" customWidth="1"/>
    <col min="14854" max="14854" width="20.5703125" style="835" customWidth="1"/>
    <col min="14855" max="14855" width="18.7109375" style="835" customWidth="1"/>
    <col min="14856" max="14856" width="19.28515625" style="835" customWidth="1"/>
    <col min="14857" max="14857" width="18.85546875" style="835" customWidth="1"/>
    <col min="14858" max="14858" width="18.28515625" style="835" customWidth="1"/>
    <col min="14859" max="14863" width="17" style="835" customWidth="1"/>
    <col min="14864" max="14872" width="11.28515625" style="835" customWidth="1"/>
    <col min="14873" max="14873" width="0.42578125" style="835" customWidth="1"/>
    <col min="14874" max="14879" width="11.28515625" style="835" customWidth="1"/>
    <col min="14880" max="15100" width="8.85546875" style="835"/>
    <col min="15101" max="15101" width="8.28515625" style="835" customWidth="1"/>
    <col min="15102" max="15102" width="25.85546875" style="835" customWidth="1"/>
    <col min="15103" max="15103" width="22.28515625" style="835" customWidth="1"/>
    <col min="15104" max="15104" width="24" style="835" customWidth="1"/>
    <col min="15105" max="15105" width="20.42578125" style="835" customWidth="1"/>
    <col min="15106" max="15106" width="23.140625" style="835" customWidth="1"/>
    <col min="15107" max="15107" width="33.28515625" style="835" customWidth="1"/>
    <col min="15108" max="15108" width="25.5703125" style="835" customWidth="1"/>
    <col min="15109" max="15109" width="23.28515625" style="835" customWidth="1"/>
    <col min="15110" max="15110" width="20.5703125" style="835" customWidth="1"/>
    <col min="15111" max="15111" width="18.7109375" style="835" customWidth="1"/>
    <col min="15112" max="15112" width="19.28515625" style="835" customWidth="1"/>
    <col min="15113" max="15113" width="18.85546875" style="835" customWidth="1"/>
    <col min="15114" max="15114" width="18.28515625" style="835" customWidth="1"/>
    <col min="15115" max="15119" width="17" style="835" customWidth="1"/>
    <col min="15120" max="15128" width="11.28515625" style="835" customWidth="1"/>
    <col min="15129" max="15129" width="0.42578125" style="835" customWidth="1"/>
    <col min="15130" max="15135" width="11.28515625" style="835" customWidth="1"/>
    <col min="15136" max="15356" width="8.85546875" style="835"/>
    <col min="15357" max="15357" width="8.28515625" style="835" customWidth="1"/>
    <col min="15358" max="15358" width="25.85546875" style="835" customWidth="1"/>
    <col min="15359" max="15359" width="22.28515625" style="835" customWidth="1"/>
    <col min="15360" max="15360" width="24" style="835" customWidth="1"/>
    <col min="15361" max="15361" width="20.42578125" style="835" customWidth="1"/>
    <col min="15362" max="15362" width="23.140625" style="835" customWidth="1"/>
    <col min="15363" max="15363" width="33.28515625" style="835" customWidth="1"/>
    <col min="15364" max="15364" width="25.5703125" style="835" customWidth="1"/>
    <col min="15365" max="15365" width="23.28515625" style="835" customWidth="1"/>
    <col min="15366" max="15366" width="20.5703125" style="835" customWidth="1"/>
    <col min="15367" max="15367" width="18.7109375" style="835" customWidth="1"/>
    <col min="15368" max="15368" width="19.28515625" style="835" customWidth="1"/>
    <col min="15369" max="15369" width="18.85546875" style="835" customWidth="1"/>
    <col min="15370" max="15370" width="18.28515625" style="835" customWidth="1"/>
    <col min="15371" max="15375" width="17" style="835" customWidth="1"/>
    <col min="15376" max="15384" width="11.28515625" style="835" customWidth="1"/>
    <col min="15385" max="15385" width="0.42578125" style="835" customWidth="1"/>
    <col min="15386" max="15391" width="11.28515625" style="835" customWidth="1"/>
    <col min="15392" max="15612" width="8.85546875" style="835"/>
    <col min="15613" max="15613" width="8.28515625" style="835" customWidth="1"/>
    <col min="15614" max="15614" width="25.85546875" style="835" customWidth="1"/>
    <col min="15615" max="15615" width="22.28515625" style="835" customWidth="1"/>
    <col min="15616" max="15616" width="24" style="835" customWidth="1"/>
    <col min="15617" max="15617" width="20.42578125" style="835" customWidth="1"/>
    <col min="15618" max="15618" width="23.140625" style="835" customWidth="1"/>
    <col min="15619" max="15619" width="33.28515625" style="835" customWidth="1"/>
    <col min="15620" max="15620" width="25.5703125" style="835" customWidth="1"/>
    <col min="15621" max="15621" width="23.28515625" style="835" customWidth="1"/>
    <col min="15622" max="15622" width="20.5703125" style="835" customWidth="1"/>
    <col min="15623" max="15623" width="18.7109375" style="835" customWidth="1"/>
    <col min="15624" max="15624" width="19.28515625" style="835" customWidth="1"/>
    <col min="15625" max="15625" width="18.85546875" style="835" customWidth="1"/>
    <col min="15626" max="15626" width="18.28515625" style="835" customWidth="1"/>
    <col min="15627" max="15631" width="17" style="835" customWidth="1"/>
    <col min="15632" max="15640" width="11.28515625" style="835" customWidth="1"/>
    <col min="15641" max="15641" width="0.42578125" style="835" customWidth="1"/>
    <col min="15642" max="15647" width="11.28515625" style="835" customWidth="1"/>
    <col min="15648" max="15868" width="8.85546875" style="835"/>
    <col min="15869" max="15869" width="8.28515625" style="835" customWidth="1"/>
    <col min="15870" max="15870" width="25.85546875" style="835" customWidth="1"/>
    <col min="15871" max="15871" width="22.28515625" style="835" customWidth="1"/>
    <col min="15872" max="15872" width="24" style="835" customWidth="1"/>
    <col min="15873" max="15873" width="20.42578125" style="835" customWidth="1"/>
    <col min="15874" max="15874" width="23.140625" style="835" customWidth="1"/>
    <col min="15875" max="15875" width="33.28515625" style="835" customWidth="1"/>
    <col min="15876" max="15876" width="25.5703125" style="835" customWidth="1"/>
    <col min="15877" max="15877" width="23.28515625" style="835" customWidth="1"/>
    <col min="15878" max="15878" width="20.5703125" style="835" customWidth="1"/>
    <col min="15879" max="15879" width="18.7109375" style="835" customWidth="1"/>
    <col min="15880" max="15880" width="19.28515625" style="835" customWidth="1"/>
    <col min="15881" max="15881" width="18.85546875" style="835" customWidth="1"/>
    <col min="15882" max="15882" width="18.28515625" style="835" customWidth="1"/>
    <col min="15883" max="15887" width="17" style="835" customWidth="1"/>
    <col min="15888" max="15896" width="11.28515625" style="835" customWidth="1"/>
    <col min="15897" max="15897" width="0.42578125" style="835" customWidth="1"/>
    <col min="15898" max="15903" width="11.28515625" style="835" customWidth="1"/>
    <col min="15904" max="16124" width="8.85546875" style="835"/>
    <col min="16125" max="16125" width="8.28515625" style="835" customWidth="1"/>
    <col min="16126" max="16126" width="25.85546875" style="835" customWidth="1"/>
    <col min="16127" max="16127" width="22.28515625" style="835" customWidth="1"/>
    <col min="16128" max="16128" width="24" style="835" customWidth="1"/>
    <col min="16129" max="16129" width="20.42578125" style="835" customWidth="1"/>
    <col min="16130" max="16130" width="23.140625" style="835" customWidth="1"/>
    <col min="16131" max="16131" width="33.28515625" style="835" customWidth="1"/>
    <col min="16132" max="16132" width="25.5703125" style="835" customWidth="1"/>
    <col min="16133" max="16133" width="23.28515625" style="835" customWidth="1"/>
    <col min="16134" max="16134" width="20.5703125" style="835" customWidth="1"/>
    <col min="16135" max="16135" width="18.7109375" style="835" customWidth="1"/>
    <col min="16136" max="16136" width="19.28515625" style="835" customWidth="1"/>
    <col min="16137" max="16137" width="18.85546875" style="835" customWidth="1"/>
    <col min="16138" max="16138" width="18.28515625" style="835" customWidth="1"/>
    <col min="16139" max="16143" width="17" style="835" customWidth="1"/>
    <col min="16144" max="16152" width="11.28515625" style="835" customWidth="1"/>
    <col min="16153" max="16153" width="0.42578125" style="835" customWidth="1"/>
    <col min="16154" max="16159" width="11.28515625" style="835" customWidth="1"/>
    <col min="16160" max="16384" width="8.85546875" style="835"/>
  </cols>
  <sheetData>
    <row r="1" spans="1:24" ht="23.45" customHeight="1" x14ac:dyDescent="0.3">
      <c r="A1" s="1217" t="s">
        <v>680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1217"/>
      <c r="M1" s="1217"/>
      <c r="N1" s="1217"/>
      <c r="O1" s="1217"/>
      <c r="P1" s="855"/>
      <c r="Q1" s="855"/>
      <c r="R1" s="855"/>
      <c r="S1" s="855"/>
      <c r="T1" s="855"/>
      <c r="U1" s="855"/>
      <c r="V1" s="855"/>
      <c r="W1" s="855"/>
      <c r="X1" s="855"/>
    </row>
    <row r="2" spans="1:24" ht="23.45" customHeight="1" x14ac:dyDescent="0.3">
      <c r="A2" s="840"/>
      <c r="B2" s="1253" t="str">
        <f>'расшифровка 4'!B7:J7</f>
        <v>МБОУ ДО ЦДТ</v>
      </c>
      <c r="C2" s="1253"/>
      <c r="D2" s="1253"/>
      <c r="E2" s="1253"/>
      <c r="F2" s="1253"/>
      <c r="G2" s="1253"/>
      <c r="H2" s="1253"/>
      <c r="I2" s="1253"/>
      <c r="J2" s="1253"/>
      <c r="K2" s="950"/>
      <c r="L2" s="950"/>
      <c r="M2" s="840"/>
      <c r="N2" s="840"/>
      <c r="O2" s="840"/>
      <c r="P2" s="855"/>
      <c r="Q2" s="855"/>
      <c r="R2" s="855"/>
      <c r="S2" s="855"/>
      <c r="T2" s="855"/>
      <c r="U2" s="855"/>
      <c r="V2" s="855"/>
      <c r="W2" s="855"/>
      <c r="X2" s="855"/>
    </row>
    <row r="3" spans="1:24" ht="23.45" customHeight="1" x14ac:dyDescent="0.3">
      <c r="A3" s="840"/>
      <c r="B3" s="1254" t="s">
        <v>172</v>
      </c>
      <c r="C3" s="1254"/>
      <c r="D3" s="1254"/>
      <c r="E3" s="1254"/>
      <c r="F3" s="1254"/>
      <c r="G3" s="1254"/>
      <c r="H3" s="1254"/>
      <c r="I3" s="1254"/>
      <c r="J3" s="1254"/>
      <c r="K3" s="840"/>
      <c r="L3" s="840"/>
      <c r="M3" s="840"/>
      <c r="N3" s="840"/>
      <c r="O3" s="840"/>
      <c r="P3" s="855"/>
      <c r="Q3" s="855"/>
      <c r="R3" s="855"/>
      <c r="S3" s="855"/>
      <c r="T3" s="855"/>
      <c r="U3" s="855"/>
      <c r="V3" s="855"/>
      <c r="W3" s="855"/>
      <c r="X3" s="855"/>
    </row>
    <row r="4" spans="1:24" s="851" customFormat="1" ht="20.25" customHeight="1" x14ac:dyDescent="0.25">
      <c r="A4" s="1216" t="s">
        <v>679</v>
      </c>
      <c r="B4" s="1216"/>
      <c r="C4" s="1216"/>
      <c r="D4" s="930">
        <v>240</v>
      </c>
      <c r="E4" s="854"/>
      <c r="F4" s="854"/>
      <c r="G4" s="854"/>
      <c r="H4" s="854"/>
      <c r="I4" s="854"/>
      <c r="J4" s="852"/>
      <c r="K4" s="852"/>
      <c r="L4" s="852"/>
      <c r="M4" s="852"/>
      <c r="N4" s="852"/>
      <c r="O4" s="852"/>
      <c r="P4" s="852"/>
      <c r="Q4" s="852"/>
      <c r="R4" s="852"/>
      <c r="S4" s="852"/>
    </row>
    <row r="5" spans="1:24" s="851" customFormat="1" x14ac:dyDescent="0.25">
      <c r="A5" s="1216" t="s">
        <v>678</v>
      </c>
      <c r="B5" s="1216"/>
      <c r="C5" s="1216"/>
      <c r="D5" s="931">
        <v>2828</v>
      </c>
      <c r="E5" s="853"/>
      <c r="F5" s="853"/>
      <c r="G5" s="853"/>
      <c r="H5" s="853"/>
      <c r="I5" s="853"/>
      <c r="J5" s="853"/>
      <c r="K5" s="853"/>
      <c r="L5" s="853"/>
      <c r="M5" s="852"/>
      <c r="N5" s="852"/>
      <c r="O5" s="852"/>
      <c r="P5" s="852"/>
      <c r="Q5" s="852"/>
      <c r="R5" s="852"/>
      <c r="S5" s="852"/>
    </row>
    <row r="6" spans="1:24" s="851" customFormat="1" x14ac:dyDescent="0.25">
      <c r="A6" s="1216" t="s">
        <v>677</v>
      </c>
      <c r="B6" s="1216"/>
      <c r="C6" s="1216"/>
      <c r="D6" s="931">
        <v>171</v>
      </c>
      <c r="E6" s="853"/>
      <c r="F6" s="853"/>
      <c r="G6" s="853"/>
      <c r="H6" s="890"/>
      <c r="I6" s="853"/>
      <c r="J6" s="853"/>
      <c r="K6" s="853"/>
      <c r="L6" s="853"/>
      <c r="M6" s="852"/>
      <c r="N6" s="852"/>
      <c r="O6" s="852"/>
      <c r="P6" s="852"/>
      <c r="Q6" s="852"/>
      <c r="R6" s="852"/>
      <c r="S6" s="852"/>
    </row>
    <row r="7" spans="1:24" s="851" customFormat="1" ht="20.25" customHeight="1" x14ac:dyDescent="0.25">
      <c r="A7" s="1218" t="s">
        <v>676</v>
      </c>
      <c r="B7" s="1218"/>
      <c r="C7" s="1218"/>
      <c r="D7" s="931">
        <v>77.14</v>
      </c>
      <c r="E7" s="853"/>
      <c r="F7" s="853"/>
      <c r="G7" s="853"/>
      <c r="H7" s="853"/>
      <c r="I7" s="853"/>
      <c r="J7" s="853"/>
      <c r="K7" s="853"/>
      <c r="L7" s="853"/>
      <c r="M7" s="852"/>
      <c r="N7" s="852"/>
      <c r="O7" s="852"/>
      <c r="P7" s="852"/>
      <c r="Q7" s="852"/>
      <c r="R7" s="852"/>
      <c r="S7" s="852"/>
    </row>
    <row r="8" spans="1:24" s="851" customFormat="1" ht="20.25" customHeight="1" thickBot="1" x14ac:dyDescent="0.3">
      <c r="A8" s="1219" t="s">
        <v>675</v>
      </c>
      <c r="B8" s="1219"/>
      <c r="C8" s="1219"/>
      <c r="D8" s="932">
        <v>1</v>
      </c>
      <c r="E8" s="854"/>
      <c r="F8" s="854"/>
      <c r="G8" s="854"/>
      <c r="H8" s="854"/>
      <c r="I8" s="854"/>
      <c r="J8" s="854"/>
      <c r="K8" s="854"/>
      <c r="L8" s="854"/>
      <c r="M8" s="852"/>
      <c r="N8" s="852"/>
      <c r="O8" s="852"/>
      <c r="P8" s="852"/>
      <c r="Q8" s="852"/>
      <c r="R8" s="852"/>
      <c r="S8" s="852"/>
    </row>
    <row r="9" spans="1:24" s="850" customFormat="1" ht="27.6" customHeight="1" thickBot="1" x14ac:dyDescent="0.4">
      <c r="A9" s="1220" t="s">
        <v>106</v>
      </c>
      <c r="B9" s="1223" t="s">
        <v>674</v>
      </c>
      <c r="C9" s="1224"/>
      <c r="D9" s="1224"/>
      <c r="E9" s="1225"/>
      <c r="F9" s="1225"/>
      <c r="G9" s="1226"/>
      <c r="H9" s="1227" t="s">
        <v>673</v>
      </c>
      <c r="I9" s="1228"/>
      <c r="J9" s="1228"/>
      <c r="K9" s="1228"/>
      <c r="L9" s="1228"/>
      <c r="M9" s="1228"/>
      <c r="N9" s="1228"/>
      <c r="O9" s="1229"/>
      <c r="P9" s="840"/>
      <c r="Q9" s="840"/>
      <c r="R9" s="840"/>
      <c r="S9" s="840"/>
    </row>
    <row r="10" spans="1:24" s="850" customFormat="1" ht="19.5" x14ac:dyDescent="0.35">
      <c r="A10" s="1221"/>
      <c r="B10" s="1230" t="s">
        <v>681</v>
      </c>
      <c r="C10" s="1232" t="s">
        <v>652</v>
      </c>
      <c r="D10" s="1233"/>
      <c r="E10" s="1234" t="s">
        <v>651</v>
      </c>
      <c r="F10" s="1235"/>
      <c r="G10" s="1236" t="s">
        <v>648</v>
      </c>
      <c r="H10" s="1244" t="s">
        <v>672</v>
      </c>
      <c r="I10" s="1250" t="s">
        <v>684</v>
      </c>
      <c r="J10" s="1251" t="s">
        <v>652</v>
      </c>
      <c r="K10" s="1252"/>
      <c r="L10" s="881" t="s">
        <v>651</v>
      </c>
      <c r="M10" s="882" t="s">
        <v>650</v>
      </c>
      <c r="N10" s="882" t="s">
        <v>649</v>
      </c>
      <c r="O10" s="1246" t="s">
        <v>700</v>
      </c>
      <c r="P10" s="844"/>
      <c r="Q10" s="840"/>
      <c r="R10" s="840"/>
      <c r="S10" s="840"/>
    </row>
    <row r="11" spans="1:24" ht="58.5" customHeight="1" x14ac:dyDescent="0.3">
      <c r="A11" s="1222"/>
      <c r="B11" s="1231"/>
      <c r="C11" s="848" t="s">
        <v>646</v>
      </c>
      <c r="D11" s="879" t="s">
        <v>647</v>
      </c>
      <c r="E11" s="1248" t="s">
        <v>671</v>
      </c>
      <c r="F11" s="1249"/>
      <c r="G11" s="1237"/>
      <c r="H11" s="1245"/>
      <c r="I11" s="1231"/>
      <c r="J11" s="849" t="s">
        <v>646</v>
      </c>
      <c r="K11" s="884" t="s">
        <v>647</v>
      </c>
      <c r="L11" s="883" t="s">
        <v>671</v>
      </c>
      <c r="M11" s="878" t="s">
        <v>671</v>
      </c>
      <c r="N11" s="878" t="s">
        <v>671</v>
      </c>
      <c r="O11" s="1247"/>
      <c r="P11" s="844"/>
      <c r="Q11" s="840"/>
      <c r="R11" s="840"/>
      <c r="S11" s="840"/>
    </row>
    <row r="12" spans="1:24" s="843" customFormat="1" ht="150" x14ac:dyDescent="0.3">
      <c r="A12" s="870">
        <v>1</v>
      </c>
      <c r="B12" s="856" t="s">
        <v>682</v>
      </c>
      <c r="C12" s="926">
        <v>29288724</v>
      </c>
      <c r="D12" s="927">
        <v>12430120</v>
      </c>
      <c r="E12" s="1238">
        <f>'расшифровка 4'!H15+'расшифровка 4'!H23</f>
        <v>39695331</v>
      </c>
      <c r="F12" s="1239"/>
      <c r="G12" s="886"/>
      <c r="H12" s="875" t="s">
        <v>670</v>
      </c>
      <c r="I12" s="936" t="s">
        <v>224</v>
      </c>
      <c r="J12" s="992">
        <v>10527</v>
      </c>
      <c r="K12" s="993">
        <v>10527</v>
      </c>
      <c r="L12" s="994">
        <f>'расшифровка 5'!H215</f>
        <v>9627</v>
      </c>
      <c r="M12" s="994">
        <f>'расшифровка 5'!I215</f>
        <v>0</v>
      </c>
      <c r="N12" s="994">
        <f>'расшифровка 5'!J215</f>
        <v>0</v>
      </c>
      <c r="O12" s="973" t="s">
        <v>767</v>
      </c>
      <c r="P12" s="857"/>
      <c r="Q12" s="857"/>
      <c r="R12" s="858"/>
      <c r="S12" s="858"/>
    </row>
    <row r="13" spans="1:24" s="843" customFormat="1" ht="356.25" x14ac:dyDescent="0.25">
      <c r="A13" s="870">
        <v>2</v>
      </c>
      <c r="B13" s="859" t="s">
        <v>683</v>
      </c>
      <c r="C13" s="926">
        <v>2008263</v>
      </c>
      <c r="D13" s="927">
        <v>964934</v>
      </c>
      <c r="E13" s="1238">
        <f>'расшифровка 4'!H145+'расшифровка 4'!H195</f>
        <v>1430474</v>
      </c>
      <c r="F13" s="1239"/>
      <c r="G13" s="887"/>
      <c r="H13" s="971" t="s">
        <v>753</v>
      </c>
      <c r="I13" s="936" t="s">
        <v>224</v>
      </c>
      <c r="J13" s="989">
        <v>113280</v>
      </c>
      <c r="K13" s="983">
        <v>113280</v>
      </c>
      <c r="L13" s="990">
        <f>'расшифровка 5'!H103+'расшифровка 5'!H111</f>
        <v>0</v>
      </c>
      <c r="M13" s="991">
        <f>'расшифровка 5'!I103+'расшифровка 5'!I111</f>
        <v>0</v>
      </c>
      <c r="N13" s="988">
        <f>'расшифровка 5'!J103+'расшифровка 5'!J111</f>
        <v>0</v>
      </c>
      <c r="O13" s="972" t="s">
        <v>765</v>
      </c>
      <c r="P13" s="860"/>
      <c r="Q13" s="860"/>
      <c r="R13" s="861"/>
      <c r="S13" s="861"/>
    </row>
    <row r="14" spans="1:24" s="843" customFormat="1" ht="409.5" x14ac:dyDescent="0.3">
      <c r="A14" s="870">
        <v>3</v>
      </c>
      <c r="B14" s="859" t="s">
        <v>669</v>
      </c>
      <c r="C14" s="926">
        <v>433586</v>
      </c>
      <c r="D14" s="927">
        <v>6642</v>
      </c>
      <c r="E14" s="1238">
        <f>'расшифровка 4'!H97+'расшифровка 4'!H105+'расшифровка 4'!H112</f>
        <v>99544</v>
      </c>
      <c r="F14" s="1239"/>
      <c r="G14" s="888"/>
      <c r="H14" s="875" t="s">
        <v>668</v>
      </c>
      <c r="I14" s="995" t="s">
        <v>224</v>
      </c>
      <c r="J14" s="985">
        <v>0</v>
      </c>
      <c r="K14" s="986">
        <v>0</v>
      </c>
      <c r="L14" s="987">
        <f>'расшифровка 5'!H305</f>
        <v>0</v>
      </c>
      <c r="M14" s="987">
        <f>'расшифровка 5'!I305</f>
        <v>0</v>
      </c>
      <c r="N14" s="987">
        <f>'расшифровка 5'!J305</f>
        <v>0</v>
      </c>
      <c r="O14" s="973" t="s">
        <v>766</v>
      </c>
      <c r="P14" s="863"/>
      <c r="Q14" s="863"/>
      <c r="R14" s="861"/>
      <c r="S14" s="861"/>
    </row>
    <row r="15" spans="1:24" s="843" customFormat="1" ht="112.5" x14ac:dyDescent="0.25">
      <c r="A15" s="870">
        <v>4</v>
      </c>
      <c r="B15" s="859" t="s">
        <v>36</v>
      </c>
      <c r="C15" s="926">
        <v>394439</v>
      </c>
      <c r="D15" s="927">
        <v>180600</v>
      </c>
      <c r="E15" s="1238">
        <f>'расшифровка 4'!H266</f>
        <v>113112</v>
      </c>
      <c r="F15" s="1239"/>
      <c r="G15" s="888"/>
      <c r="H15" s="996" t="s">
        <v>754</v>
      </c>
      <c r="I15" s="995" t="s">
        <v>224</v>
      </c>
      <c r="J15" s="982">
        <v>609014</v>
      </c>
      <c r="K15" s="983">
        <v>74270</v>
      </c>
      <c r="L15" s="984">
        <f>'расшифровка 5'!H391</f>
        <v>0</v>
      </c>
      <c r="M15" s="984">
        <f>'расшифровка 5'!I391</f>
        <v>0</v>
      </c>
      <c r="N15" s="984">
        <f>'расшифровка 5'!J391</f>
        <v>0</v>
      </c>
      <c r="O15" s="974" t="s">
        <v>768</v>
      </c>
      <c r="P15" s="863"/>
      <c r="Q15" s="863"/>
      <c r="R15" s="861"/>
      <c r="S15" s="862"/>
    </row>
    <row r="16" spans="1:24" s="843" customFormat="1" ht="409.5" x14ac:dyDescent="0.25">
      <c r="A16" s="870">
        <v>5</v>
      </c>
      <c r="B16" s="859" t="s">
        <v>667</v>
      </c>
      <c r="C16" s="926"/>
      <c r="D16" s="927"/>
      <c r="E16" s="1238">
        <f>'расшифровка 4'!H467</f>
        <v>0</v>
      </c>
      <c r="F16" s="1239"/>
      <c r="G16" s="887"/>
      <c r="H16" s="996" t="s">
        <v>759</v>
      </c>
      <c r="I16" s="995" t="s">
        <v>224</v>
      </c>
      <c r="J16" s="979">
        <v>566000</v>
      </c>
      <c r="K16" s="980">
        <v>168200</v>
      </c>
      <c r="L16" s="981">
        <f>'расшифровка 5'!H223+'расшифровка 5'!H323</f>
        <v>250000</v>
      </c>
      <c r="M16" s="981">
        <f>'расшифровка 5'!I223+'расшифровка 5'!I323</f>
        <v>0</v>
      </c>
      <c r="N16" s="981">
        <f>'расшифровка 5'!J223+'расшифровка 5'!J323</f>
        <v>0</v>
      </c>
      <c r="O16" s="974" t="s">
        <v>769</v>
      </c>
      <c r="P16" s="863"/>
      <c r="Q16" s="863"/>
      <c r="R16" s="861"/>
      <c r="S16" s="862"/>
    </row>
    <row r="17" spans="1:19" s="843" customFormat="1" ht="131.25" x14ac:dyDescent="0.3">
      <c r="A17" s="870">
        <v>6</v>
      </c>
      <c r="B17" s="847" t="s">
        <v>666</v>
      </c>
      <c r="C17" s="846">
        <f>SUM(C18:C23)</f>
        <v>1685642</v>
      </c>
      <c r="D17" s="885">
        <f>SUM(D18:D23)</f>
        <v>485700</v>
      </c>
      <c r="E17" s="1240">
        <f>SUM(E18:E23)</f>
        <v>1645471</v>
      </c>
      <c r="F17" s="1241"/>
      <c r="G17" s="920"/>
      <c r="H17" s="934" t="s">
        <v>764</v>
      </c>
      <c r="I17" s="995" t="s">
        <v>224</v>
      </c>
      <c r="J17" s="976">
        <v>56941.2</v>
      </c>
      <c r="K17" s="977"/>
      <c r="L17" s="978">
        <f>'расшифровка 5'!H63</f>
        <v>0</v>
      </c>
      <c r="M17" s="978">
        <f>'расшифровка 5'!I63</f>
        <v>0</v>
      </c>
      <c r="N17" s="978">
        <f>'расшифровка 5'!J63</f>
        <v>0</v>
      </c>
      <c r="O17" s="975" t="s">
        <v>770</v>
      </c>
      <c r="P17" s="863"/>
      <c r="Q17" s="863"/>
      <c r="R17" s="861"/>
      <c r="S17" s="862"/>
    </row>
    <row r="18" spans="1:19" s="843" customFormat="1" ht="18.2" customHeight="1" x14ac:dyDescent="0.25">
      <c r="A18" s="870">
        <v>7</v>
      </c>
      <c r="B18" s="864" t="s">
        <v>5</v>
      </c>
      <c r="C18" s="928">
        <v>720</v>
      </c>
      <c r="D18" s="929">
        <v>300</v>
      </c>
      <c r="E18" s="1242">
        <f>'расшифровка 4'!H53+'расшифровка 4'!H59+'расшифровка 4'!H72+'расшифровка 4'!H84+'расшифровка 4'!H90</f>
        <v>0</v>
      </c>
      <c r="F18" s="1243"/>
      <c r="G18" s="888"/>
      <c r="H18" s="933"/>
      <c r="I18" s="937"/>
      <c r="J18" s="938"/>
      <c r="K18" s="939"/>
      <c r="L18" s="947"/>
      <c r="M18" s="938"/>
      <c r="N18" s="938"/>
      <c r="O18" s="876"/>
      <c r="P18" s="863"/>
      <c r="Q18" s="865"/>
      <c r="R18" s="861"/>
      <c r="S18" s="862"/>
    </row>
    <row r="19" spans="1:19" s="843" customFormat="1" ht="18.2" customHeight="1" x14ac:dyDescent="0.25">
      <c r="A19" s="870">
        <v>8</v>
      </c>
      <c r="B19" s="866" t="s">
        <v>335</v>
      </c>
      <c r="C19" s="928">
        <v>120664</v>
      </c>
      <c r="D19" s="929">
        <v>47000</v>
      </c>
      <c r="E19" s="1242">
        <f>'расшифровка 4'!H177</f>
        <v>69096</v>
      </c>
      <c r="F19" s="1243"/>
      <c r="G19" s="888"/>
      <c r="H19" s="933"/>
      <c r="I19" s="937"/>
      <c r="J19" s="938"/>
      <c r="K19" s="939"/>
      <c r="L19" s="948"/>
      <c r="M19" s="938"/>
      <c r="N19" s="938"/>
      <c r="O19" s="876"/>
      <c r="P19" s="863"/>
      <c r="Q19" s="863"/>
      <c r="R19" s="861"/>
      <c r="S19" s="862"/>
    </row>
    <row r="20" spans="1:19" s="843" customFormat="1" ht="18.2" customHeight="1" x14ac:dyDescent="0.25">
      <c r="A20" s="870">
        <v>9</v>
      </c>
      <c r="B20" s="866" t="s">
        <v>8</v>
      </c>
      <c r="C20" s="928"/>
      <c r="D20" s="929"/>
      <c r="E20" s="1242">
        <f>'расшифровка 4'!H186</f>
        <v>0</v>
      </c>
      <c r="F20" s="1243"/>
      <c r="G20" s="887"/>
      <c r="H20" s="933"/>
      <c r="I20" s="937"/>
      <c r="J20" s="938"/>
      <c r="K20" s="939"/>
      <c r="L20" s="948"/>
      <c r="M20" s="938"/>
      <c r="N20" s="938"/>
      <c r="O20" s="876"/>
      <c r="P20" s="863"/>
      <c r="Q20" s="863"/>
      <c r="R20" s="861"/>
      <c r="S20" s="862"/>
    </row>
    <row r="21" spans="1:19" s="843" customFormat="1" ht="18.2" customHeight="1" x14ac:dyDescent="0.25">
      <c r="A21" s="870">
        <v>10</v>
      </c>
      <c r="B21" s="866" t="s">
        <v>10</v>
      </c>
      <c r="C21" s="928">
        <v>1481136</v>
      </c>
      <c r="D21" s="929">
        <v>421000</v>
      </c>
      <c r="E21" s="1242">
        <f>'расшифровка 4'!H284</f>
        <v>1576375</v>
      </c>
      <c r="F21" s="1243"/>
      <c r="G21" s="887"/>
      <c r="H21" s="935"/>
      <c r="I21" s="937"/>
      <c r="J21" s="938"/>
      <c r="K21" s="939"/>
      <c r="L21" s="948"/>
      <c r="M21" s="938"/>
      <c r="N21" s="938"/>
      <c r="O21" s="876"/>
      <c r="P21" s="863"/>
      <c r="Q21" s="863"/>
      <c r="R21" s="861"/>
      <c r="S21" s="862"/>
    </row>
    <row r="22" spans="1:19" s="843" customFormat="1" ht="44.45" customHeight="1" x14ac:dyDescent="0.25">
      <c r="A22" s="870">
        <v>11</v>
      </c>
      <c r="B22" s="867" t="s">
        <v>332</v>
      </c>
      <c r="C22" s="928"/>
      <c r="D22" s="929"/>
      <c r="E22" s="1242">
        <f>'расшифровка 4'!H369</f>
        <v>0</v>
      </c>
      <c r="F22" s="1243"/>
      <c r="G22" s="887"/>
      <c r="H22" s="935"/>
      <c r="I22" s="940"/>
      <c r="J22" s="941"/>
      <c r="K22" s="942"/>
      <c r="L22" s="949"/>
      <c r="M22" s="938"/>
      <c r="N22" s="938"/>
      <c r="O22" s="876"/>
      <c r="P22" s="863"/>
      <c r="Q22" s="863"/>
      <c r="R22" s="861"/>
      <c r="S22" s="862"/>
    </row>
    <row r="23" spans="1:19" s="843" customFormat="1" ht="93.75" x14ac:dyDescent="0.25">
      <c r="A23" s="870">
        <v>12</v>
      </c>
      <c r="B23" s="866" t="s">
        <v>331</v>
      </c>
      <c r="C23" s="928">
        <v>83122</v>
      </c>
      <c r="D23" s="929">
        <v>17400</v>
      </c>
      <c r="E23" s="1242">
        <f>'расшифровка 4'!H481-'расшифровка 4'!H467</f>
        <v>0</v>
      </c>
      <c r="F23" s="1243"/>
      <c r="G23" s="888" t="s">
        <v>771</v>
      </c>
      <c r="H23" s="935"/>
      <c r="I23" s="940"/>
      <c r="J23" s="941"/>
      <c r="K23" s="942"/>
      <c r="L23" s="949"/>
      <c r="M23" s="938"/>
      <c r="N23" s="938"/>
      <c r="O23" s="876"/>
      <c r="P23" s="863"/>
      <c r="Q23" s="863"/>
      <c r="R23" s="861"/>
      <c r="S23" s="862"/>
    </row>
    <row r="24" spans="1:19" s="843" customFormat="1" ht="30" customHeight="1" thickBot="1" x14ac:dyDescent="0.3">
      <c r="A24" s="872"/>
      <c r="B24" s="873" t="s">
        <v>373</v>
      </c>
      <c r="C24" s="874">
        <f>C12+C13+C14+C15+C16+C17</f>
        <v>33810654</v>
      </c>
      <c r="D24" s="880">
        <f>D17+D16+D15+D14+D13+D12</f>
        <v>14067996</v>
      </c>
      <c r="E24" s="1259">
        <f>E17+E16+E15+E14+E13+E12</f>
        <v>42983932</v>
      </c>
      <c r="F24" s="1260"/>
      <c r="G24" s="889"/>
      <c r="H24" s="877" t="s">
        <v>373</v>
      </c>
      <c r="I24" s="943"/>
      <c r="J24" s="943">
        <f>SUM(J12:J23)</f>
        <v>1355762.2</v>
      </c>
      <c r="K24" s="944">
        <f>SUM(K12:K23)</f>
        <v>366277</v>
      </c>
      <c r="L24" s="945">
        <f>SUM(L12:L23)</f>
        <v>259627</v>
      </c>
      <c r="M24" s="943">
        <f>SUM(M12:M23)</f>
        <v>0</v>
      </c>
      <c r="N24" s="943">
        <f>SUM(N12:N23)</f>
        <v>0</v>
      </c>
      <c r="O24" s="946"/>
      <c r="P24" s="868"/>
      <c r="Q24" s="869"/>
      <c r="R24" s="869"/>
      <c r="S24" s="869"/>
    </row>
    <row r="25" spans="1:19" s="843" customFormat="1" ht="11.1" customHeight="1" x14ac:dyDescent="0.3">
      <c r="A25" s="835"/>
      <c r="B25" s="835"/>
      <c r="C25" s="835"/>
      <c r="D25" s="835"/>
      <c r="E25" s="835"/>
      <c r="F25" s="835"/>
      <c r="G25" s="835"/>
      <c r="H25" s="835"/>
      <c r="I25" s="835"/>
      <c r="J25" s="835"/>
      <c r="K25" s="835"/>
      <c r="L25" s="835"/>
      <c r="M25" s="835"/>
      <c r="N25" s="835"/>
      <c r="O25" s="835"/>
      <c r="P25" s="868"/>
      <c r="Q25" s="869"/>
      <c r="R25" s="869"/>
      <c r="S25" s="869"/>
    </row>
    <row r="26" spans="1:19" ht="25.35" customHeight="1" thickBot="1" x14ac:dyDescent="0.35">
      <c r="A26" s="1261" t="s">
        <v>665</v>
      </c>
      <c r="B26" s="1215"/>
      <c r="C26" s="1215"/>
      <c r="D26" s="1215"/>
      <c r="E26" s="1215"/>
      <c r="F26" s="1215"/>
      <c r="G26" s="1215"/>
      <c r="H26" s="1215"/>
      <c r="I26" s="835"/>
      <c r="J26" s="835"/>
      <c r="K26" s="835"/>
      <c r="L26" s="835"/>
    </row>
    <row r="27" spans="1:19" ht="31.9" customHeight="1" x14ac:dyDescent="0.35">
      <c r="A27" s="916" t="s">
        <v>106</v>
      </c>
      <c r="B27" s="1255" t="s">
        <v>664</v>
      </c>
      <c r="C27" s="1257" t="s">
        <v>652</v>
      </c>
      <c r="D27" s="1258"/>
      <c r="E27" s="891" t="s">
        <v>651</v>
      </c>
      <c r="F27" s="892" t="s">
        <v>650</v>
      </c>
      <c r="G27" s="892" t="s">
        <v>649</v>
      </c>
      <c r="H27" s="903" t="s">
        <v>648</v>
      </c>
      <c r="I27" s="835"/>
      <c r="J27" s="835"/>
      <c r="K27" s="835"/>
      <c r="L27" s="835"/>
    </row>
    <row r="28" spans="1:19" ht="19.7" customHeight="1" x14ac:dyDescent="0.35">
      <c r="A28" s="917"/>
      <c r="B28" s="1256"/>
      <c r="C28" s="893" t="s">
        <v>646</v>
      </c>
      <c r="D28" s="894" t="s">
        <v>647</v>
      </c>
      <c r="E28" s="904" t="s">
        <v>646</v>
      </c>
      <c r="F28" s="900" t="s">
        <v>646</v>
      </c>
      <c r="G28" s="900" t="s">
        <v>646</v>
      </c>
      <c r="H28" s="871"/>
      <c r="I28" s="835"/>
      <c r="J28" s="835"/>
      <c r="K28" s="835"/>
      <c r="L28" s="835"/>
    </row>
    <row r="29" spans="1:19" ht="56.25" hidden="1" x14ac:dyDescent="0.3">
      <c r="A29" s="962">
        <v>1</v>
      </c>
      <c r="B29" s="951" t="s">
        <v>663</v>
      </c>
      <c r="C29" s="953"/>
      <c r="D29" s="954"/>
      <c r="E29" s="953"/>
      <c r="F29" s="955"/>
      <c r="G29" s="955"/>
      <c r="H29" s="956"/>
      <c r="I29" s="835"/>
      <c r="J29" s="835"/>
      <c r="K29" s="835"/>
      <c r="L29" s="835"/>
    </row>
    <row r="30" spans="1:19" ht="131.25" hidden="1" x14ac:dyDescent="0.3">
      <c r="A30" s="962">
        <v>2</v>
      </c>
      <c r="B30" s="951" t="s">
        <v>662</v>
      </c>
      <c r="C30" s="957"/>
      <c r="D30" s="958"/>
      <c r="E30" s="957"/>
      <c r="F30" s="959"/>
      <c r="G30" s="959"/>
      <c r="H30" s="956"/>
      <c r="I30" s="835"/>
      <c r="J30" s="835"/>
      <c r="K30" s="835"/>
      <c r="L30" s="835"/>
    </row>
    <row r="31" spans="1:19" ht="56.25" hidden="1" x14ac:dyDescent="0.3">
      <c r="A31" s="962">
        <v>3</v>
      </c>
      <c r="B31" s="951" t="s">
        <v>661</v>
      </c>
      <c r="C31" s="957"/>
      <c r="D31" s="958"/>
      <c r="E31" s="957"/>
      <c r="F31" s="959"/>
      <c r="G31" s="959"/>
      <c r="H31" s="956"/>
      <c r="I31" s="835"/>
      <c r="J31" s="835"/>
      <c r="K31" s="835"/>
      <c r="L31" s="835"/>
    </row>
    <row r="32" spans="1:19" ht="75" hidden="1" x14ac:dyDescent="0.3">
      <c r="A32" s="962">
        <v>4</v>
      </c>
      <c r="B32" s="951" t="s">
        <v>660</v>
      </c>
      <c r="C32" s="957"/>
      <c r="D32" s="958"/>
      <c r="E32" s="957"/>
      <c r="F32" s="959"/>
      <c r="G32" s="959"/>
      <c r="H32" s="956"/>
      <c r="I32" s="835"/>
      <c r="J32" s="835"/>
      <c r="K32" s="835"/>
      <c r="L32" s="835"/>
    </row>
    <row r="33" spans="1:30" ht="37.5" hidden="1" x14ac:dyDescent="0.3">
      <c r="A33" s="962">
        <v>5</v>
      </c>
      <c r="B33" s="951" t="s">
        <v>659</v>
      </c>
      <c r="C33" s="957"/>
      <c r="D33" s="958"/>
      <c r="E33" s="957"/>
      <c r="F33" s="959"/>
      <c r="G33" s="959"/>
      <c r="H33" s="956"/>
      <c r="I33" s="835"/>
      <c r="J33" s="835"/>
      <c r="K33" s="835"/>
      <c r="L33" s="835"/>
    </row>
    <row r="34" spans="1:30" ht="29.45" hidden="1" customHeight="1" x14ac:dyDescent="0.3">
      <c r="A34" s="962">
        <v>6</v>
      </c>
      <c r="B34" s="951" t="s">
        <v>658</v>
      </c>
      <c r="C34" s="957"/>
      <c r="D34" s="958"/>
      <c r="E34" s="957"/>
      <c r="F34" s="959"/>
      <c r="G34" s="959"/>
      <c r="H34" s="956"/>
      <c r="I34" s="835"/>
      <c r="J34" s="835"/>
      <c r="K34" s="835"/>
      <c r="L34" s="835"/>
    </row>
    <row r="35" spans="1:30" ht="75" x14ac:dyDescent="0.3">
      <c r="A35" s="962">
        <v>1</v>
      </c>
      <c r="B35" s="997" t="s">
        <v>772</v>
      </c>
      <c r="C35" s="957">
        <v>1614500</v>
      </c>
      <c r="D35" s="958">
        <v>843000</v>
      </c>
      <c r="E35" s="957">
        <f>E63</f>
        <v>1249146.72</v>
      </c>
      <c r="F35" s="957">
        <f t="shared" ref="F35:G35" si="0">F63</f>
        <v>0</v>
      </c>
      <c r="G35" s="957">
        <f t="shared" si="0"/>
        <v>0</v>
      </c>
      <c r="H35" s="956"/>
      <c r="I35" s="835"/>
      <c r="J35" s="835"/>
      <c r="K35" s="835"/>
      <c r="L35" s="835"/>
    </row>
    <row r="36" spans="1:30" ht="37.5" hidden="1" x14ac:dyDescent="0.3">
      <c r="A36" s="962">
        <v>8</v>
      </c>
      <c r="B36" s="951" t="s">
        <v>657</v>
      </c>
      <c r="C36" s="957"/>
      <c r="D36" s="958"/>
      <c r="E36" s="957"/>
      <c r="F36" s="959"/>
      <c r="G36" s="960"/>
      <c r="H36" s="956"/>
      <c r="I36" s="835"/>
      <c r="J36" s="835"/>
      <c r="K36" s="835"/>
      <c r="L36" s="835"/>
    </row>
    <row r="37" spans="1:30" hidden="1" x14ac:dyDescent="0.3">
      <c r="A37" s="962">
        <v>9</v>
      </c>
      <c r="B37" s="951" t="s">
        <v>656</v>
      </c>
      <c r="C37" s="957"/>
      <c r="D37" s="958"/>
      <c r="E37" s="957"/>
      <c r="F37" s="959"/>
      <c r="G37" s="960"/>
      <c r="H37" s="956"/>
      <c r="I37" s="835"/>
      <c r="J37" s="835"/>
      <c r="K37" s="835"/>
      <c r="L37" s="835"/>
    </row>
    <row r="38" spans="1:30" ht="37.5" hidden="1" x14ac:dyDescent="0.3">
      <c r="A38" s="962">
        <v>10</v>
      </c>
      <c r="B38" s="951" t="s">
        <v>655</v>
      </c>
      <c r="C38" s="957"/>
      <c r="D38" s="958"/>
      <c r="E38" s="957"/>
      <c r="F38" s="959"/>
      <c r="G38" s="960"/>
      <c r="H38" s="956"/>
      <c r="I38" s="835"/>
      <c r="J38" s="835"/>
      <c r="K38" s="835"/>
      <c r="L38" s="835"/>
    </row>
    <row r="39" spans="1:30" ht="18.2" hidden="1" customHeight="1" x14ac:dyDescent="0.3">
      <c r="A39" s="962">
        <v>11</v>
      </c>
      <c r="B39" s="951" t="s">
        <v>654</v>
      </c>
      <c r="C39" s="957"/>
      <c r="D39" s="958"/>
      <c r="E39" s="957"/>
      <c r="F39" s="959"/>
      <c r="G39" s="960"/>
      <c r="H39" s="956"/>
      <c r="I39" s="835"/>
      <c r="J39" s="835"/>
      <c r="K39" s="835"/>
      <c r="L39" s="835"/>
    </row>
    <row r="40" spans="1:30" hidden="1" x14ac:dyDescent="0.3">
      <c r="A40" s="962">
        <v>12</v>
      </c>
      <c r="B40" s="952"/>
      <c r="C40" s="957"/>
      <c r="D40" s="958"/>
      <c r="E40" s="957"/>
      <c r="F40" s="959"/>
      <c r="G40" s="960"/>
      <c r="H40" s="961"/>
      <c r="I40" s="835"/>
      <c r="J40" s="835"/>
      <c r="K40" s="835"/>
      <c r="L40" s="835"/>
    </row>
    <row r="41" spans="1:30" hidden="1" x14ac:dyDescent="0.3">
      <c r="A41" s="962">
        <v>13</v>
      </c>
      <c r="B41" s="952"/>
      <c r="C41" s="957"/>
      <c r="D41" s="958"/>
      <c r="E41" s="957"/>
      <c r="F41" s="959"/>
      <c r="G41" s="960"/>
      <c r="H41" s="961"/>
      <c r="I41" s="835"/>
      <c r="J41" s="835"/>
      <c r="K41" s="835"/>
      <c r="L41" s="835"/>
    </row>
    <row r="42" spans="1:30" hidden="1" x14ac:dyDescent="0.3">
      <c r="A42" s="962">
        <v>14</v>
      </c>
      <c r="B42" s="952"/>
      <c r="C42" s="957"/>
      <c r="D42" s="958"/>
      <c r="E42" s="957"/>
      <c r="F42" s="959"/>
      <c r="G42" s="960"/>
      <c r="H42" s="961"/>
      <c r="I42" s="835"/>
      <c r="J42" s="835"/>
      <c r="K42" s="835"/>
      <c r="L42" s="835"/>
    </row>
    <row r="43" spans="1:30" hidden="1" x14ac:dyDescent="0.3">
      <c r="A43" s="962">
        <v>15</v>
      </c>
      <c r="B43" s="952"/>
      <c r="C43" s="957"/>
      <c r="D43" s="958"/>
      <c r="E43" s="957"/>
      <c r="F43" s="959"/>
      <c r="G43" s="960"/>
      <c r="H43" s="961"/>
      <c r="I43" s="835"/>
      <c r="J43" s="835"/>
      <c r="K43" s="835"/>
      <c r="L43" s="835"/>
    </row>
    <row r="44" spans="1:30" hidden="1" x14ac:dyDescent="0.3">
      <c r="A44" s="962">
        <v>16</v>
      </c>
      <c r="B44" s="952"/>
      <c r="C44" s="957"/>
      <c r="D44" s="958"/>
      <c r="E44" s="957"/>
      <c r="F44" s="959"/>
      <c r="G44" s="960"/>
      <c r="H44" s="961"/>
      <c r="I44" s="835"/>
      <c r="J44" s="835"/>
      <c r="K44" s="835"/>
      <c r="L44" s="835"/>
    </row>
    <row r="45" spans="1:30" ht="19.5" thickBot="1" x14ac:dyDescent="0.35">
      <c r="A45" s="918"/>
      <c r="B45" s="919" t="s">
        <v>373</v>
      </c>
      <c r="C45" s="897">
        <f>SUM(C29:C44)</f>
        <v>1614500</v>
      </c>
      <c r="D45" s="899">
        <f>SUM(D29:D44)</f>
        <v>843000</v>
      </c>
      <c r="E45" s="897">
        <f>SUM(E29:E44)</f>
        <v>1249146.72</v>
      </c>
      <c r="F45" s="898">
        <f>SUM(F29:F44)</f>
        <v>0</v>
      </c>
      <c r="G45" s="898">
        <f>SUM(G29:G44)</f>
        <v>0</v>
      </c>
      <c r="H45" s="896"/>
      <c r="I45" s="835"/>
      <c r="J45" s="835"/>
      <c r="K45" s="835"/>
      <c r="L45" s="835"/>
    </row>
    <row r="46" spans="1:30" x14ac:dyDescent="0.3">
      <c r="A46" s="845"/>
      <c r="B46" s="845"/>
      <c r="C46" s="845"/>
      <c r="D46" s="845"/>
      <c r="E46" s="845"/>
      <c r="F46" s="845"/>
      <c r="G46" s="845"/>
      <c r="H46" s="845"/>
      <c r="I46" s="845"/>
      <c r="J46" s="845"/>
      <c r="K46" s="845"/>
      <c r="L46" s="845"/>
    </row>
    <row r="47" spans="1:30" ht="21.95" customHeight="1" thickBot="1" x14ac:dyDescent="0.35">
      <c r="A47" s="1215" t="s">
        <v>653</v>
      </c>
      <c r="B47" s="1215"/>
      <c r="C47" s="1215"/>
      <c r="D47" s="1215"/>
      <c r="E47" s="1215"/>
      <c r="F47" s="1215"/>
      <c r="G47" s="1215"/>
      <c r="H47" s="1215"/>
      <c r="I47" s="840"/>
      <c r="J47" s="840"/>
      <c r="K47" s="840"/>
      <c r="L47" s="840"/>
      <c r="M47" s="840"/>
      <c r="N47" s="840"/>
      <c r="O47" s="840"/>
      <c r="P47" s="840"/>
      <c r="Q47" s="840"/>
      <c r="R47" s="840"/>
      <c r="S47" s="840"/>
      <c r="T47" s="840"/>
      <c r="U47" s="840"/>
      <c r="V47" s="840"/>
      <c r="W47" s="840"/>
      <c r="X47" s="840"/>
      <c r="Y47" s="840"/>
      <c r="Z47" s="840"/>
      <c r="AA47" s="837"/>
      <c r="AB47" s="837"/>
      <c r="AC47" s="837"/>
      <c r="AD47" s="836"/>
    </row>
    <row r="48" spans="1:30" ht="19.5" x14ac:dyDescent="0.3">
      <c r="A48" s="1220" t="s">
        <v>106</v>
      </c>
      <c r="B48" s="1255" t="s">
        <v>0</v>
      </c>
      <c r="C48" s="1257" t="s">
        <v>652</v>
      </c>
      <c r="D48" s="1258"/>
      <c r="E48" s="891" t="s">
        <v>651</v>
      </c>
      <c r="F48" s="892" t="s">
        <v>650</v>
      </c>
      <c r="G48" s="902" t="s">
        <v>649</v>
      </c>
      <c r="H48" s="903" t="s">
        <v>648</v>
      </c>
      <c r="I48" s="840"/>
      <c r="J48" s="840"/>
      <c r="K48" s="840"/>
      <c r="L48" s="843"/>
      <c r="N48" s="835"/>
      <c r="O48" s="835"/>
      <c r="P48" s="835"/>
      <c r="R48" s="837"/>
      <c r="T48" s="837"/>
      <c r="V48" s="837"/>
      <c r="W48" s="837"/>
      <c r="X48" s="837"/>
      <c r="AA48" s="837"/>
      <c r="AB48" s="837"/>
      <c r="AC48" s="837"/>
      <c r="AD48" s="836"/>
    </row>
    <row r="49" spans="1:30" ht="32.25" customHeight="1" x14ac:dyDescent="0.3">
      <c r="A49" s="1222"/>
      <c r="B49" s="1256"/>
      <c r="C49" s="893" t="s">
        <v>646</v>
      </c>
      <c r="D49" s="894" t="s">
        <v>647</v>
      </c>
      <c r="E49" s="904" t="s">
        <v>646</v>
      </c>
      <c r="F49" s="900" t="s">
        <v>646</v>
      </c>
      <c r="G49" s="901" t="s">
        <v>646</v>
      </c>
      <c r="H49" s="871"/>
      <c r="I49" s="844"/>
      <c r="J49" s="840"/>
      <c r="K49" s="840"/>
      <c r="L49" s="843"/>
      <c r="N49" s="835"/>
      <c r="O49" s="835"/>
      <c r="P49" s="835"/>
      <c r="R49" s="837"/>
      <c r="T49" s="837"/>
      <c r="V49" s="837"/>
      <c r="W49" s="837"/>
      <c r="X49" s="837"/>
      <c r="AA49" s="837"/>
      <c r="AB49" s="837"/>
      <c r="AC49" s="837"/>
      <c r="AD49" s="836"/>
    </row>
    <row r="50" spans="1:30" ht="56.25" x14ac:dyDescent="0.3">
      <c r="A50" s="893">
        <v>1</v>
      </c>
      <c r="B50" s="912" t="s">
        <v>645</v>
      </c>
      <c r="C50" s="915">
        <v>768500</v>
      </c>
      <c r="D50" s="905">
        <v>292000</v>
      </c>
      <c r="E50" s="921">
        <f>'расшифровка 2'!H16+'расшифровка 2'!H23</f>
        <v>533820</v>
      </c>
      <c r="F50" s="922">
        <f>'расшифровка 2'!I16+'расшифровка 2'!I23</f>
        <v>0</v>
      </c>
      <c r="G50" s="922">
        <f>'расшифровка 2'!J16+'расшифровка 2'!J23</f>
        <v>0</v>
      </c>
      <c r="H50" s="905"/>
      <c r="I50" s="839"/>
      <c r="J50" s="840"/>
      <c r="K50" s="840"/>
      <c r="L50" s="842"/>
      <c r="N50" s="835"/>
      <c r="O50" s="835"/>
      <c r="P50" s="835"/>
      <c r="R50" s="837"/>
      <c r="T50" s="837"/>
      <c r="V50" s="837"/>
      <c r="W50" s="837"/>
      <c r="X50" s="837"/>
      <c r="AA50" s="837"/>
      <c r="AB50" s="837"/>
      <c r="AC50" s="837"/>
      <c r="AD50" s="836"/>
    </row>
    <row r="51" spans="1:30" ht="19.5" x14ac:dyDescent="0.3">
      <c r="A51" s="893">
        <v>2</v>
      </c>
      <c r="B51" s="912">
        <v>212</v>
      </c>
      <c r="C51" s="906"/>
      <c r="D51" s="907"/>
      <c r="E51" s="923">
        <f>'расшифровка 2'!H51</f>
        <v>0</v>
      </c>
      <c r="F51" s="924">
        <f>'расшифровка 2'!I51</f>
        <v>0</v>
      </c>
      <c r="G51" s="924">
        <f>'расшифровка 2'!J51</f>
        <v>0</v>
      </c>
      <c r="H51" s="907"/>
      <c r="I51" s="839"/>
      <c r="J51" s="840"/>
      <c r="K51" s="840"/>
      <c r="L51" s="841"/>
      <c r="N51" s="835"/>
      <c r="O51" s="835"/>
      <c r="P51" s="835"/>
      <c r="R51" s="837"/>
      <c r="T51" s="837"/>
      <c r="V51" s="837"/>
      <c r="W51" s="837"/>
      <c r="X51" s="837"/>
      <c r="AA51" s="837"/>
      <c r="AB51" s="837"/>
      <c r="AC51" s="837"/>
      <c r="AD51" s="836"/>
    </row>
    <row r="52" spans="1:30" ht="19.5" x14ac:dyDescent="0.3">
      <c r="A52" s="893">
        <v>3</v>
      </c>
      <c r="B52" s="912">
        <v>291</v>
      </c>
      <c r="C52" s="906"/>
      <c r="D52" s="907"/>
      <c r="E52" s="923">
        <f>'расшифровка 2'!H89+'расшифровка 2'!H97+'расшифровка 2'!H104</f>
        <v>5988</v>
      </c>
      <c r="F52" s="924">
        <f>'расшифровка 2'!I89+'расшифровка 2'!I97+'расшифровка 2'!I104</f>
        <v>0</v>
      </c>
      <c r="G52" s="925">
        <f>'расшифровка 2'!J89+'расшифровка 2'!J97+'расшифровка 2'!J104</f>
        <v>0</v>
      </c>
      <c r="H52" s="907"/>
      <c r="I52" s="839"/>
      <c r="J52" s="840"/>
      <c r="K52" s="840"/>
      <c r="L52" s="841"/>
      <c r="N52" s="835"/>
      <c r="O52" s="835"/>
      <c r="P52" s="835"/>
      <c r="R52" s="837"/>
      <c r="T52" s="837"/>
      <c r="V52" s="837"/>
      <c r="W52" s="837"/>
      <c r="X52" s="837"/>
      <c r="AA52" s="837"/>
      <c r="AB52" s="837"/>
      <c r="AC52" s="837"/>
      <c r="AD52" s="836"/>
    </row>
    <row r="53" spans="1:30" ht="19.5" x14ac:dyDescent="0.3">
      <c r="A53" s="893">
        <v>4</v>
      </c>
      <c r="B53" s="901">
        <v>221</v>
      </c>
      <c r="C53" s="906"/>
      <c r="D53" s="907"/>
      <c r="E53" s="923">
        <f>'расшифровка 2'!H168</f>
        <v>0</v>
      </c>
      <c r="F53" s="924">
        <f>'расшифровка 2'!I168</f>
        <v>0</v>
      </c>
      <c r="G53" s="924">
        <f>'расшифровка 2'!J168</f>
        <v>0</v>
      </c>
      <c r="H53" s="907"/>
      <c r="I53" s="839"/>
      <c r="J53" s="840"/>
      <c r="K53" s="840"/>
      <c r="L53" s="841"/>
      <c r="N53" s="835"/>
      <c r="O53" s="835"/>
      <c r="P53" s="835"/>
      <c r="R53" s="837"/>
      <c r="T53" s="837"/>
      <c r="V53" s="837"/>
      <c r="W53" s="837"/>
      <c r="X53" s="837"/>
      <c r="AA53" s="837"/>
      <c r="AB53" s="837"/>
      <c r="AC53" s="837"/>
      <c r="AD53" s="836"/>
    </row>
    <row r="54" spans="1:30" ht="19.5" x14ac:dyDescent="0.3">
      <c r="A54" s="893">
        <v>5</v>
      </c>
      <c r="B54" s="912">
        <v>222</v>
      </c>
      <c r="C54" s="906"/>
      <c r="D54" s="907"/>
      <c r="E54" s="923">
        <f>'расшифровка 2'!H177</f>
        <v>0</v>
      </c>
      <c r="F54" s="924">
        <f>'расшифровка 2'!I177</f>
        <v>0</v>
      </c>
      <c r="G54" s="924">
        <f>'расшифровка 2'!J177</f>
        <v>0</v>
      </c>
      <c r="H54" s="907"/>
      <c r="I54" s="839"/>
      <c r="J54" s="840"/>
      <c r="K54" s="840"/>
      <c r="L54" s="841"/>
      <c r="N54" s="835"/>
      <c r="O54" s="835"/>
      <c r="P54" s="835"/>
      <c r="R54" s="837"/>
      <c r="T54" s="837"/>
      <c r="V54" s="837"/>
      <c r="W54" s="837"/>
      <c r="X54" s="837"/>
      <c r="AA54" s="837"/>
      <c r="AB54" s="837"/>
      <c r="AC54" s="837"/>
      <c r="AD54" s="836"/>
    </row>
    <row r="55" spans="1:30" ht="19.5" x14ac:dyDescent="0.3">
      <c r="A55" s="893">
        <v>6</v>
      </c>
      <c r="B55" s="912">
        <v>223</v>
      </c>
      <c r="C55" s="906"/>
      <c r="D55" s="907"/>
      <c r="E55" s="923">
        <f>'расшифровка 2'!H151+'расшифровка 2'!H188</f>
        <v>21535</v>
      </c>
      <c r="F55" s="924">
        <f>'расшифровка 2'!I151+'расшифровка 2'!I188</f>
        <v>0</v>
      </c>
      <c r="G55" s="924">
        <f>'расшифровка 2'!J151+'расшифровка 2'!J188</f>
        <v>0</v>
      </c>
      <c r="H55" s="907"/>
      <c r="I55" s="839"/>
      <c r="J55" s="840"/>
      <c r="K55" s="840"/>
      <c r="L55" s="841"/>
      <c r="N55" s="835"/>
      <c r="O55" s="835"/>
      <c r="P55" s="835"/>
      <c r="R55" s="837"/>
      <c r="T55" s="837"/>
      <c r="V55" s="837"/>
      <c r="W55" s="837"/>
      <c r="X55" s="837"/>
      <c r="AA55" s="837"/>
      <c r="AB55" s="837"/>
      <c r="AC55" s="837"/>
      <c r="AD55" s="836"/>
    </row>
    <row r="56" spans="1:30" ht="19.5" x14ac:dyDescent="0.3">
      <c r="A56" s="893">
        <v>7</v>
      </c>
      <c r="B56" s="912">
        <v>224</v>
      </c>
      <c r="C56" s="906"/>
      <c r="D56" s="907"/>
      <c r="E56" s="923">
        <f>'расшифровка 2'!H196</f>
        <v>0</v>
      </c>
      <c r="F56" s="924">
        <f>'расшифровка 2'!I196</f>
        <v>0</v>
      </c>
      <c r="G56" s="924">
        <f>'расшифровка 2'!J196</f>
        <v>0</v>
      </c>
      <c r="H56" s="907"/>
      <c r="I56" s="839"/>
      <c r="J56" s="840"/>
      <c r="K56" s="840"/>
      <c r="L56" s="841"/>
      <c r="N56" s="835"/>
      <c r="O56" s="835"/>
      <c r="P56" s="835"/>
      <c r="R56" s="837"/>
      <c r="T56" s="837"/>
      <c r="V56" s="837"/>
      <c r="W56" s="837"/>
      <c r="X56" s="837"/>
      <c r="AA56" s="837"/>
      <c r="AB56" s="837"/>
      <c r="AC56" s="837"/>
      <c r="AD56" s="836"/>
    </row>
    <row r="57" spans="1:30" ht="19.5" x14ac:dyDescent="0.3">
      <c r="A57" s="893">
        <v>8</v>
      </c>
      <c r="B57" s="912">
        <v>225</v>
      </c>
      <c r="C57" s="906">
        <v>200000</v>
      </c>
      <c r="D57" s="907">
        <v>64000</v>
      </c>
      <c r="E57" s="923">
        <f>'расшифровка 2'!H251</f>
        <v>20000</v>
      </c>
      <c r="F57" s="924">
        <f>'расшифровка 2'!I251</f>
        <v>0</v>
      </c>
      <c r="G57" s="924">
        <f>'расшифровка 2'!J251</f>
        <v>0</v>
      </c>
      <c r="H57" s="907"/>
      <c r="I57" s="839"/>
      <c r="J57" s="840"/>
      <c r="K57" s="840"/>
      <c r="L57" s="841"/>
      <c r="N57" s="835"/>
      <c r="O57" s="835"/>
      <c r="P57" s="835"/>
      <c r="R57" s="837"/>
      <c r="T57" s="837"/>
      <c r="V57" s="837"/>
      <c r="W57" s="837"/>
      <c r="X57" s="837"/>
      <c r="AA57" s="837"/>
      <c r="AB57" s="837"/>
      <c r="AC57" s="837"/>
      <c r="AD57" s="836"/>
    </row>
    <row r="58" spans="1:30" ht="19.5" x14ac:dyDescent="0.3">
      <c r="A58" s="893">
        <v>9</v>
      </c>
      <c r="B58" s="912">
        <v>226</v>
      </c>
      <c r="C58" s="906">
        <v>120000</v>
      </c>
      <c r="D58" s="907">
        <v>3800</v>
      </c>
      <c r="E58" s="923">
        <f>'расшифровка 2'!H282</f>
        <v>475000</v>
      </c>
      <c r="F58" s="924">
        <f>'расшифровка 2'!I282</f>
        <v>0</v>
      </c>
      <c r="G58" s="924">
        <f>'расшифровка 2'!J282</f>
        <v>0</v>
      </c>
      <c r="H58" s="907"/>
      <c r="I58" s="839"/>
      <c r="J58" s="840"/>
      <c r="K58" s="840"/>
      <c r="L58" s="839"/>
      <c r="N58" s="835"/>
      <c r="O58" s="835"/>
      <c r="P58" s="835"/>
      <c r="R58" s="837"/>
      <c r="T58" s="837"/>
      <c r="V58" s="837"/>
      <c r="W58" s="837"/>
      <c r="X58" s="837"/>
      <c r="AA58" s="837"/>
      <c r="AB58" s="837"/>
      <c r="AC58" s="837"/>
      <c r="AD58" s="836"/>
    </row>
    <row r="59" spans="1:30" ht="19.5" x14ac:dyDescent="0.3">
      <c r="A59" s="893">
        <v>10</v>
      </c>
      <c r="B59" s="912">
        <v>290</v>
      </c>
      <c r="C59" s="906"/>
      <c r="D59" s="907"/>
      <c r="E59" s="923">
        <f>'расшифровка 2'!H295</f>
        <v>0</v>
      </c>
      <c r="F59" s="924">
        <f>'расшифровка 2'!I295</f>
        <v>0</v>
      </c>
      <c r="G59" s="924">
        <f>'расшифровка 2'!J295</f>
        <v>0</v>
      </c>
      <c r="H59" s="907"/>
      <c r="I59" s="839"/>
      <c r="J59" s="840"/>
      <c r="K59" s="840"/>
      <c r="L59" s="839"/>
      <c r="N59" s="835"/>
      <c r="O59" s="835"/>
      <c r="P59" s="835"/>
      <c r="R59" s="837"/>
      <c r="T59" s="837"/>
      <c r="V59" s="837"/>
      <c r="W59" s="837"/>
      <c r="X59" s="837"/>
      <c r="AA59" s="837"/>
      <c r="AB59" s="837"/>
      <c r="AC59" s="837"/>
      <c r="AD59" s="836"/>
    </row>
    <row r="60" spans="1:30" x14ac:dyDescent="0.3">
      <c r="A60" s="893">
        <v>11</v>
      </c>
      <c r="B60" s="913">
        <v>310</v>
      </c>
      <c r="C60" s="906">
        <v>323000</v>
      </c>
      <c r="D60" s="907">
        <v>176256</v>
      </c>
      <c r="E60" s="923">
        <f>'расшифровка 2'!H347</f>
        <v>0</v>
      </c>
      <c r="F60" s="924">
        <f>'расшифровка 2'!I347</f>
        <v>0</v>
      </c>
      <c r="G60" s="924">
        <f>'расшифровка 2'!J347</f>
        <v>0</v>
      </c>
      <c r="H60" s="907"/>
      <c r="I60" s="839"/>
      <c r="J60" s="839"/>
      <c r="K60" s="839"/>
      <c r="L60" s="839"/>
      <c r="N60" s="835"/>
      <c r="O60" s="835"/>
      <c r="P60" s="835"/>
      <c r="R60" s="837"/>
      <c r="T60" s="837"/>
      <c r="V60" s="837"/>
      <c r="W60" s="837"/>
      <c r="X60" s="837"/>
      <c r="AA60" s="837"/>
      <c r="AB60" s="837"/>
      <c r="AC60" s="837"/>
      <c r="AD60" s="836"/>
    </row>
    <row r="61" spans="1:30" x14ac:dyDescent="0.3">
      <c r="A61" s="893">
        <v>12</v>
      </c>
      <c r="B61" s="913" t="s">
        <v>701</v>
      </c>
      <c r="C61" s="906">
        <v>0</v>
      </c>
      <c r="D61" s="907">
        <v>0</v>
      </c>
      <c r="E61" s="923">
        <f>'расшифровка 2'!H446</f>
        <v>0</v>
      </c>
      <c r="F61" s="924">
        <f>'расшифровка 2'!I446</f>
        <v>0</v>
      </c>
      <c r="G61" s="925">
        <f>'расшифровка 2'!J446</f>
        <v>0</v>
      </c>
      <c r="H61" s="907"/>
      <c r="I61" s="839"/>
      <c r="J61" s="839"/>
      <c r="K61" s="839"/>
      <c r="L61" s="839"/>
      <c r="N61" s="835"/>
      <c r="O61" s="835"/>
      <c r="P61" s="835"/>
      <c r="R61" s="837"/>
      <c r="T61" s="837"/>
      <c r="V61" s="837"/>
      <c r="W61" s="837"/>
      <c r="X61" s="837"/>
      <c r="AA61" s="837"/>
      <c r="AB61" s="837"/>
      <c r="AC61" s="837"/>
      <c r="AD61" s="836"/>
    </row>
    <row r="62" spans="1:30" x14ac:dyDescent="0.3">
      <c r="A62" s="893">
        <v>13</v>
      </c>
      <c r="B62" s="913">
        <v>340</v>
      </c>
      <c r="C62" s="906">
        <v>203000</v>
      </c>
      <c r="D62" s="907">
        <v>30500</v>
      </c>
      <c r="E62" s="923">
        <f>'расшифровка 2'!H451-'расшифровка 2'!H446</f>
        <v>192803.72</v>
      </c>
      <c r="F62" s="924">
        <f>'расшифровка 2'!I451-'расшифровка 2'!I446</f>
        <v>0</v>
      </c>
      <c r="G62" s="925">
        <f>'расшифровка 2'!J451-'расшифровка 2'!J446</f>
        <v>0</v>
      </c>
      <c r="H62" s="907"/>
      <c r="I62" s="839"/>
      <c r="J62" s="839"/>
      <c r="K62" s="839"/>
      <c r="L62" s="839"/>
      <c r="N62" s="835"/>
      <c r="O62" s="835"/>
      <c r="P62" s="835"/>
      <c r="R62" s="837"/>
      <c r="T62" s="837"/>
      <c r="V62" s="837"/>
      <c r="W62" s="837"/>
      <c r="X62" s="837"/>
      <c r="AA62" s="837"/>
      <c r="AB62" s="837"/>
      <c r="AC62" s="837"/>
      <c r="AD62" s="836"/>
    </row>
    <row r="63" spans="1:30" ht="19.5" thickBot="1" x14ac:dyDescent="0.35">
      <c r="A63" s="911"/>
      <c r="B63" s="914" t="s">
        <v>71</v>
      </c>
      <c r="C63" s="908">
        <f>SUM(C50:C62)</f>
        <v>1614500</v>
      </c>
      <c r="D63" s="910">
        <f>SUM(D50:D62)</f>
        <v>566556</v>
      </c>
      <c r="E63" s="908">
        <f>SUM(E50:E62)</f>
        <v>1249146.72</v>
      </c>
      <c r="F63" s="909">
        <f>SUM(F50:F62)</f>
        <v>0</v>
      </c>
      <c r="G63" s="909">
        <f>SUM(G50:G62)</f>
        <v>0</v>
      </c>
      <c r="H63" s="910"/>
      <c r="I63" s="839"/>
      <c r="J63" s="839"/>
      <c r="K63" s="839"/>
      <c r="L63" s="839"/>
      <c r="N63" s="835"/>
      <c r="O63" s="835"/>
      <c r="P63" s="835"/>
      <c r="R63" s="837"/>
      <c r="T63" s="837"/>
      <c r="V63" s="837"/>
      <c r="W63" s="837"/>
      <c r="X63" s="837"/>
      <c r="AA63" s="837"/>
      <c r="AB63" s="837"/>
      <c r="AC63" s="837"/>
      <c r="AD63" s="836"/>
    </row>
    <row r="64" spans="1:30" x14ac:dyDescent="0.3">
      <c r="I64" s="839"/>
      <c r="J64" s="839"/>
      <c r="K64" s="839"/>
      <c r="L64" s="839"/>
    </row>
    <row r="70" spans="3:19" x14ac:dyDescent="0.3">
      <c r="C70" s="838"/>
      <c r="D70" s="838"/>
      <c r="E70" s="838"/>
      <c r="F70" s="838"/>
      <c r="G70" s="838"/>
      <c r="H70" s="838"/>
      <c r="I70" s="838"/>
      <c r="J70" s="838"/>
      <c r="K70" s="838"/>
      <c r="L70" s="835"/>
      <c r="N70" s="835"/>
      <c r="O70" s="835"/>
      <c r="P70" s="835"/>
      <c r="S70" s="835"/>
    </row>
    <row r="71" spans="3:19" x14ac:dyDescent="0.3">
      <c r="C71" s="838"/>
      <c r="D71" s="838"/>
      <c r="E71" s="838"/>
      <c r="F71" s="838"/>
      <c r="G71" s="838"/>
      <c r="H71" s="838"/>
      <c r="I71" s="838"/>
      <c r="J71" s="838"/>
      <c r="K71" s="838"/>
      <c r="L71" s="835"/>
      <c r="N71" s="835"/>
      <c r="O71" s="835"/>
      <c r="P71" s="835"/>
      <c r="S71" s="835"/>
    </row>
  </sheetData>
  <sheetProtection formatCells="0" formatColumns="0" formatRows="0" insertRows="0"/>
  <mergeCells count="40">
    <mergeCell ref="B2:J2"/>
    <mergeCell ref="B3:J3"/>
    <mergeCell ref="A48:A49"/>
    <mergeCell ref="B48:B49"/>
    <mergeCell ref="C48:D48"/>
    <mergeCell ref="E20:F20"/>
    <mergeCell ref="E21:F21"/>
    <mergeCell ref="E22:F22"/>
    <mergeCell ref="E23:F23"/>
    <mergeCell ref="E24:F24"/>
    <mergeCell ref="A26:H26"/>
    <mergeCell ref="E14:F14"/>
    <mergeCell ref="E15:F15"/>
    <mergeCell ref="B27:B28"/>
    <mergeCell ref="C27:D27"/>
    <mergeCell ref="E19:F19"/>
    <mergeCell ref="E18:F18"/>
    <mergeCell ref="H10:H11"/>
    <mergeCell ref="O10:O11"/>
    <mergeCell ref="E11:F11"/>
    <mergeCell ref="E12:F12"/>
    <mergeCell ref="E13:F13"/>
    <mergeCell ref="I10:I11"/>
    <mergeCell ref="J10:K10"/>
    <mergeCell ref="A47:H47"/>
    <mergeCell ref="A6:C6"/>
    <mergeCell ref="A1:O1"/>
    <mergeCell ref="A4:C4"/>
    <mergeCell ref="A5:C5"/>
    <mergeCell ref="A7:C7"/>
    <mergeCell ref="A8:C8"/>
    <mergeCell ref="A9:A11"/>
    <mergeCell ref="B9:G9"/>
    <mergeCell ref="H9:O9"/>
    <mergeCell ref="B10:B11"/>
    <mergeCell ref="C10:D10"/>
    <mergeCell ref="E10:F10"/>
    <mergeCell ref="G10:G11"/>
    <mergeCell ref="E16:F16"/>
    <mergeCell ref="E17:F17"/>
  </mergeCells>
  <printOptions horizontalCentered="1"/>
  <pageMargins left="0.15748031496062992" right="0.15748031496062992" top="0.23622047244094491" bottom="0.26" header="0.15748031496062992" footer="0.15748031496062992"/>
  <pageSetup paperSize="9" scale="35" fitToHeight="999" orientation="landscape" r:id="rId1"/>
  <rowBreaks count="1" manualBreakCount="1">
    <brk id="4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47"/>
  <sheetViews>
    <sheetView view="pageBreakPreview" zoomScale="80" zoomScaleSheetLayoutView="80" workbookViewId="0">
      <selection activeCell="E146" sqref="E146"/>
    </sheetView>
  </sheetViews>
  <sheetFormatPr defaultColWidth="8.85546875" defaultRowHeight="15" x14ac:dyDescent="0.25"/>
  <cols>
    <col min="1" max="1" width="11.85546875" style="59" customWidth="1"/>
    <col min="2" max="2" width="20.85546875" style="59" customWidth="1"/>
    <col min="3" max="3" width="15.42578125" style="59" customWidth="1"/>
    <col min="4" max="4" width="21" style="59" customWidth="1"/>
    <col min="5" max="5" width="75.42578125" style="59" customWidth="1"/>
    <col min="6" max="6" width="16.7109375" style="59" hidden="1" customWidth="1"/>
    <col min="7" max="17" width="0" style="59" hidden="1" customWidth="1"/>
    <col min="18" max="16384" width="8.85546875" style="59"/>
  </cols>
  <sheetData>
    <row r="1" spans="1:16" ht="28.35" customHeight="1" x14ac:dyDescent="0.25">
      <c r="A1" s="1307" t="s">
        <v>556</v>
      </c>
      <c r="B1" s="1307"/>
      <c r="C1" s="1307"/>
      <c r="D1" s="1307"/>
      <c r="E1" s="1307"/>
    </row>
    <row r="2" spans="1:16" ht="17.850000000000001" customHeight="1" x14ac:dyDescent="0.25">
      <c r="A2" s="1307" t="s">
        <v>557</v>
      </c>
      <c r="B2" s="1307"/>
      <c r="C2" s="1307"/>
      <c r="D2" s="1307"/>
      <c r="E2" s="1307"/>
    </row>
    <row r="3" spans="1:16" ht="29.1" customHeight="1" x14ac:dyDescent="0.3">
      <c r="A3" s="646" t="s">
        <v>558</v>
      </c>
      <c r="B3" s="749" t="str">
        <f>'ПЕЧАТЬ ПЛАН'!L5</f>
        <v>"31" января</v>
      </c>
      <c r="C3" s="122" t="str">
        <f>'ПЕЧАТЬ ПЛАН'!M5</f>
        <v>20 25 г.</v>
      </c>
      <c r="D3" s="48" t="s">
        <v>704</v>
      </c>
      <c r="E3" s="647" t="s">
        <v>915</v>
      </c>
    </row>
    <row r="4" spans="1:16" x14ac:dyDescent="0.25">
      <c r="A4" s="68"/>
      <c r="B4" s="68"/>
      <c r="C4" s="68"/>
      <c r="D4" s="68"/>
      <c r="E4" s="68"/>
    </row>
    <row r="5" spans="1:16" ht="18.75" x14ac:dyDescent="0.3">
      <c r="A5" s="68"/>
      <c r="B5" s="1308" t="s">
        <v>559</v>
      </c>
      <c r="C5" s="1308"/>
      <c r="D5" s="1015">
        <v>45652</v>
      </c>
      <c r="E5" s="122" t="s">
        <v>560</v>
      </c>
      <c r="F5" s="751" t="s">
        <v>561</v>
      </c>
      <c r="G5" s="752"/>
      <c r="H5" s="752"/>
      <c r="I5" s="752"/>
      <c r="J5" s="752"/>
      <c r="K5" s="752"/>
      <c r="L5" s="752"/>
      <c r="M5" s="752"/>
      <c r="N5" s="752"/>
      <c r="O5" s="752"/>
      <c r="P5" s="752"/>
    </row>
    <row r="6" spans="1:16" ht="42" customHeight="1" x14ac:dyDescent="0.25">
      <c r="A6" s="678" t="s">
        <v>562</v>
      </c>
      <c r="B6" s="658" t="s">
        <v>179</v>
      </c>
      <c r="C6" s="658" t="s">
        <v>0</v>
      </c>
      <c r="D6" s="658" t="s">
        <v>229</v>
      </c>
      <c r="E6" s="750" t="s">
        <v>563</v>
      </c>
    </row>
    <row r="7" spans="1:16" ht="24.75" hidden="1" customHeight="1" x14ac:dyDescent="0.3">
      <c r="A7" s="1309" t="s">
        <v>674</v>
      </c>
      <c r="B7" s="667">
        <v>111</v>
      </c>
      <c r="C7" s="667">
        <v>211</v>
      </c>
      <c r="D7" s="668"/>
      <c r="E7" s="753"/>
    </row>
    <row r="8" spans="1:16" ht="24.75" hidden="1" customHeight="1" x14ac:dyDescent="0.3">
      <c r="A8" s="1310"/>
      <c r="B8" s="667">
        <v>119</v>
      </c>
      <c r="C8" s="667">
        <v>213</v>
      </c>
      <c r="D8" s="668"/>
      <c r="E8" s="753"/>
      <c r="F8" s="682">
        <f>D7+D8</f>
        <v>0</v>
      </c>
    </row>
    <row r="9" spans="1:16" ht="21" hidden="1" customHeight="1" x14ac:dyDescent="0.3">
      <c r="A9" s="1310"/>
      <c r="B9" s="782">
        <v>321</v>
      </c>
      <c r="C9" s="782">
        <v>264</v>
      </c>
      <c r="D9" s="666"/>
      <c r="E9" s="753"/>
      <c r="F9" s="677"/>
    </row>
    <row r="10" spans="1:16" ht="21.75" hidden="1" customHeight="1" x14ac:dyDescent="0.3">
      <c r="A10" s="1310"/>
      <c r="B10" s="665">
        <v>244</v>
      </c>
      <c r="C10" s="665">
        <v>221</v>
      </c>
      <c r="D10" s="666"/>
      <c r="E10" s="753"/>
      <c r="F10" s="677"/>
    </row>
    <row r="11" spans="1:16" ht="23.45" hidden="1" customHeight="1" x14ac:dyDescent="0.3">
      <c r="A11" s="1310"/>
      <c r="B11" s="665">
        <v>244</v>
      </c>
      <c r="C11" s="665">
        <v>223</v>
      </c>
      <c r="D11" s="666"/>
      <c r="E11" s="753"/>
      <c r="F11" s="677"/>
    </row>
    <row r="12" spans="1:16" ht="23.45" hidden="1" customHeight="1" x14ac:dyDescent="0.3">
      <c r="A12" s="1310"/>
      <c r="B12" s="665">
        <v>244</v>
      </c>
      <c r="C12" s="665">
        <v>225</v>
      </c>
      <c r="D12" s="666"/>
      <c r="E12" s="753"/>
      <c r="F12" s="677"/>
    </row>
    <row r="13" spans="1:16" ht="23.45" hidden="1" customHeight="1" x14ac:dyDescent="0.3">
      <c r="A13" s="1310"/>
      <c r="B13" s="665">
        <v>244</v>
      </c>
      <c r="C13" s="665">
        <v>226</v>
      </c>
      <c r="D13" s="666"/>
      <c r="E13" s="753"/>
      <c r="F13" s="677"/>
    </row>
    <row r="14" spans="1:16" ht="23.45" hidden="1" customHeight="1" x14ac:dyDescent="0.3">
      <c r="A14" s="1310"/>
      <c r="B14" s="665">
        <v>247</v>
      </c>
      <c r="C14" s="665">
        <v>223</v>
      </c>
      <c r="D14" s="666"/>
      <c r="E14" s="753"/>
      <c r="F14" s="677"/>
    </row>
    <row r="15" spans="1:16" ht="23.45" hidden="1" customHeight="1" x14ac:dyDescent="0.3">
      <c r="A15" s="1310"/>
      <c r="B15" s="665">
        <v>851</v>
      </c>
      <c r="C15" s="665">
        <v>291</v>
      </c>
      <c r="D15" s="666"/>
      <c r="E15" s="753"/>
      <c r="F15" s="677"/>
    </row>
    <row r="16" spans="1:16" ht="23.45" hidden="1" customHeight="1" x14ac:dyDescent="0.3">
      <c r="A16" s="1310"/>
      <c r="B16" s="665">
        <v>831</v>
      </c>
      <c r="C16" s="665">
        <v>297</v>
      </c>
      <c r="D16" s="666"/>
      <c r="E16" s="753"/>
      <c r="F16" s="677"/>
    </row>
    <row r="17" spans="1:6" ht="23.45" hidden="1" customHeight="1" x14ac:dyDescent="0.3">
      <c r="A17" s="1310"/>
      <c r="B17" s="665"/>
      <c r="C17" s="665"/>
      <c r="D17" s="666"/>
      <c r="E17" s="753"/>
      <c r="F17" s="677"/>
    </row>
    <row r="18" spans="1:6" ht="23.45" hidden="1" customHeight="1" x14ac:dyDescent="0.3">
      <c r="A18" s="1310"/>
      <c r="B18" s="665"/>
      <c r="C18" s="665"/>
      <c r="D18" s="666"/>
      <c r="E18" s="753"/>
      <c r="F18" s="677"/>
    </row>
    <row r="19" spans="1:6" ht="23.45" hidden="1" customHeight="1" x14ac:dyDescent="0.3">
      <c r="A19" s="1310"/>
      <c r="B19" s="665"/>
      <c r="C19" s="665"/>
      <c r="D19" s="666"/>
      <c r="E19" s="753"/>
      <c r="F19" s="677"/>
    </row>
    <row r="20" spans="1:6" ht="23.45" hidden="1" customHeight="1" x14ac:dyDescent="0.3">
      <c r="A20" s="1310"/>
      <c r="B20" s="665"/>
      <c r="C20" s="665"/>
      <c r="D20" s="666"/>
      <c r="E20" s="753"/>
      <c r="F20" s="677"/>
    </row>
    <row r="21" spans="1:6" ht="23.45" hidden="1" customHeight="1" x14ac:dyDescent="0.3">
      <c r="A21" s="1310"/>
      <c r="B21" s="665"/>
      <c r="C21" s="665"/>
      <c r="D21" s="666"/>
      <c r="E21" s="753"/>
      <c r="F21" s="677"/>
    </row>
    <row r="22" spans="1:6" ht="23.45" hidden="1" customHeight="1" x14ac:dyDescent="0.3">
      <c r="A22" s="1310"/>
      <c r="B22" s="665"/>
      <c r="C22" s="665"/>
      <c r="D22" s="666"/>
      <c r="E22" s="753"/>
      <c r="F22" s="677"/>
    </row>
    <row r="23" spans="1:6" ht="23.45" hidden="1" customHeight="1" x14ac:dyDescent="0.3">
      <c r="A23" s="1310"/>
      <c r="B23" s="665"/>
      <c r="C23" s="665"/>
      <c r="D23" s="666"/>
      <c r="E23" s="753"/>
      <c r="F23" s="677"/>
    </row>
    <row r="24" spans="1:6" ht="23.45" hidden="1" customHeight="1" x14ac:dyDescent="0.3">
      <c r="A24" s="1310"/>
      <c r="B24" s="665"/>
      <c r="C24" s="665"/>
      <c r="D24" s="666"/>
      <c r="E24" s="753"/>
      <c r="F24" s="677"/>
    </row>
    <row r="25" spans="1:6" ht="23.45" hidden="1" customHeight="1" x14ac:dyDescent="0.3">
      <c r="A25" s="1310"/>
      <c r="B25" s="665"/>
      <c r="C25" s="665"/>
      <c r="D25" s="666"/>
      <c r="E25" s="753"/>
      <c r="F25" s="677"/>
    </row>
    <row r="26" spans="1:6" ht="23.45" hidden="1" customHeight="1" x14ac:dyDescent="0.3">
      <c r="A26" s="1311"/>
      <c r="B26" s="669"/>
      <c r="C26" s="669"/>
      <c r="D26" s="666"/>
      <c r="E26" s="753"/>
      <c r="F26" s="677"/>
    </row>
    <row r="27" spans="1:6" ht="18" hidden="1" customHeight="1" x14ac:dyDescent="0.25">
      <c r="A27" s="1295" t="s">
        <v>812</v>
      </c>
      <c r="B27" s="1296"/>
      <c r="C27" s="1297"/>
      <c r="D27" s="680">
        <f>SUM(D7:D26)</f>
        <v>0</v>
      </c>
      <c r="E27" s="1035"/>
      <c r="F27" s="677"/>
    </row>
    <row r="28" spans="1:6" ht="33" hidden="1" customHeight="1" x14ac:dyDescent="0.3">
      <c r="A28" s="1298" t="s">
        <v>809</v>
      </c>
      <c r="B28" s="675">
        <v>111</v>
      </c>
      <c r="C28" s="675">
        <v>211</v>
      </c>
      <c r="D28" s="676"/>
      <c r="E28" s="753"/>
    </row>
    <row r="29" spans="1:6" ht="33" hidden="1" customHeight="1" x14ac:dyDescent="0.3">
      <c r="A29" s="1299"/>
      <c r="B29" s="675">
        <v>119</v>
      </c>
      <c r="C29" s="675">
        <v>213</v>
      </c>
      <c r="D29" s="676"/>
      <c r="E29" s="753"/>
      <c r="F29" s="56">
        <f>D28+D29</f>
        <v>0</v>
      </c>
    </row>
    <row r="30" spans="1:6" ht="30" hidden="1" customHeight="1" x14ac:dyDescent="0.3">
      <c r="A30" s="1299"/>
      <c r="B30" s="782">
        <v>321</v>
      </c>
      <c r="C30" s="782">
        <v>264</v>
      </c>
      <c r="D30" s="653"/>
      <c r="E30" s="753"/>
      <c r="F30" s="56"/>
    </row>
    <row r="31" spans="1:6" ht="26.25" hidden="1" customHeight="1" x14ac:dyDescent="0.3">
      <c r="A31" s="1299"/>
      <c r="B31" s="652">
        <v>112</v>
      </c>
      <c r="C31" s="652">
        <v>212</v>
      </c>
      <c r="D31" s="653"/>
      <c r="E31" s="753"/>
    </row>
    <row r="32" spans="1:6" ht="24.75" hidden="1" customHeight="1" x14ac:dyDescent="0.3">
      <c r="A32" s="1299"/>
      <c r="B32" s="1293">
        <v>851</v>
      </c>
      <c r="C32" s="652">
        <v>290</v>
      </c>
      <c r="D32" s="653"/>
      <c r="E32" s="753"/>
    </row>
    <row r="33" spans="1:5" ht="25.5" hidden="1" customHeight="1" x14ac:dyDescent="0.3">
      <c r="A33" s="1299"/>
      <c r="B33" s="1293"/>
      <c r="C33" s="652">
        <v>290</v>
      </c>
      <c r="D33" s="653"/>
      <c r="E33" s="753"/>
    </row>
    <row r="34" spans="1:5" ht="26.25" hidden="1" customHeight="1" x14ac:dyDescent="0.3">
      <c r="A34" s="1299"/>
      <c r="B34" s="1293">
        <v>852</v>
      </c>
      <c r="C34" s="652">
        <v>290</v>
      </c>
      <c r="D34" s="653"/>
      <c r="E34" s="753"/>
    </row>
    <row r="35" spans="1:5" ht="33.950000000000003" hidden="1" customHeight="1" x14ac:dyDescent="0.3">
      <c r="A35" s="1299"/>
      <c r="B35" s="1293"/>
      <c r="C35" s="652">
        <v>290</v>
      </c>
      <c r="D35" s="653"/>
      <c r="E35" s="753"/>
    </row>
    <row r="36" spans="1:5" ht="26.25" hidden="1" customHeight="1" x14ac:dyDescent="0.3">
      <c r="A36" s="1299"/>
      <c r="B36" s="1293">
        <v>111</v>
      </c>
      <c r="C36" s="652">
        <v>290</v>
      </c>
      <c r="D36" s="653"/>
      <c r="E36" s="753"/>
    </row>
    <row r="37" spans="1:5" ht="26.25" hidden="1" customHeight="1" x14ac:dyDescent="0.3">
      <c r="A37" s="1299"/>
      <c r="B37" s="1293"/>
      <c r="C37" s="652">
        <v>211</v>
      </c>
      <c r="D37" s="676"/>
      <c r="E37" s="753"/>
    </row>
    <row r="38" spans="1:5" ht="24.75" hidden="1" customHeight="1" x14ac:dyDescent="0.3">
      <c r="A38" s="1299"/>
      <c r="B38" s="1056">
        <v>119</v>
      </c>
      <c r="C38" s="652">
        <v>213</v>
      </c>
      <c r="D38" s="676"/>
      <c r="E38" s="753"/>
    </row>
    <row r="39" spans="1:5" ht="24.75" hidden="1" customHeight="1" x14ac:dyDescent="0.3">
      <c r="A39" s="1299"/>
      <c r="B39" s="1283">
        <v>244</v>
      </c>
      <c r="C39" s="652">
        <v>222</v>
      </c>
      <c r="D39" s="653"/>
      <c r="E39" s="753"/>
    </row>
    <row r="40" spans="1:5" ht="21.75" hidden="1" customHeight="1" x14ac:dyDescent="0.3">
      <c r="A40" s="1299"/>
      <c r="B40" s="1283"/>
      <c r="C40" s="652">
        <v>223</v>
      </c>
      <c r="D40" s="653"/>
      <c r="E40" s="753"/>
    </row>
    <row r="41" spans="1:5" ht="21" customHeight="1" x14ac:dyDescent="0.3">
      <c r="A41" s="1299"/>
      <c r="B41" s="1283"/>
      <c r="C41" s="652">
        <v>225</v>
      </c>
      <c r="D41" s="653">
        <v>618846.23</v>
      </c>
      <c r="E41" s="753" t="s">
        <v>924</v>
      </c>
    </row>
    <row r="42" spans="1:5" ht="21" hidden="1" customHeight="1" x14ac:dyDescent="0.3">
      <c r="A42" s="1299"/>
      <c r="B42" s="1283"/>
      <c r="C42" s="652">
        <v>225</v>
      </c>
      <c r="D42" s="653"/>
      <c r="E42" s="753"/>
    </row>
    <row r="43" spans="1:5" ht="22.5" customHeight="1" x14ac:dyDescent="0.3">
      <c r="A43" s="1299"/>
      <c r="B43" s="1283"/>
      <c r="C43" s="652">
        <v>226</v>
      </c>
      <c r="D43" s="653">
        <v>100000</v>
      </c>
      <c r="E43" s="753" t="s">
        <v>924</v>
      </c>
    </row>
    <row r="44" spans="1:5" ht="19.7" hidden="1" customHeight="1" x14ac:dyDescent="0.3">
      <c r="A44" s="1299"/>
      <c r="B44" s="1283"/>
      <c r="C44" s="652">
        <v>226</v>
      </c>
      <c r="D44" s="653"/>
      <c r="E44" s="753"/>
    </row>
    <row r="45" spans="1:5" ht="24.75" hidden="1" customHeight="1" x14ac:dyDescent="0.3">
      <c r="A45" s="1299"/>
      <c r="B45" s="1283"/>
      <c r="C45" s="652">
        <v>225</v>
      </c>
      <c r="D45" s="653"/>
      <c r="E45" s="753"/>
    </row>
    <row r="46" spans="1:5" ht="22.5" customHeight="1" x14ac:dyDescent="0.3">
      <c r="A46" s="1299"/>
      <c r="B46" s="1283"/>
      <c r="C46" s="652">
        <v>310</v>
      </c>
      <c r="D46" s="653">
        <v>1200000</v>
      </c>
      <c r="E46" s="753" t="s">
        <v>924</v>
      </c>
    </row>
    <row r="47" spans="1:5" ht="21" hidden="1" customHeight="1" x14ac:dyDescent="0.3">
      <c r="A47" s="1299"/>
      <c r="B47" s="1283"/>
      <c r="C47" s="652">
        <v>310</v>
      </c>
      <c r="D47" s="653"/>
      <c r="E47" s="753"/>
    </row>
    <row r="48" spans="1:5" ht="19.7" customHeight="1" x14ac:dyDescent="0.3">
      <c r="A48" s="1299"/>
      <c r="B48" s="1283"/>
      <c r="C48" s="652">
        <v>346</v>
      </c>
      <c r="D48" s="653">
        <v>163000</v>
      </c>
      <c r="E48" s="753" t="s">
        <v>924</v>
      </c>
    </row>
    <row r="49" spans="1:6" ht="18" hidden="1" customHeight="1" x14ac:dyDescent="0.3">
      <c r="A49" s="1299"/>
      <c r="B49" s="1283"/>
      <c r="C49" s="652">
        <v>349</v>
      </c>
      <c r="D49" s="653"/>
      <c r="E49" s="753"/>
    </row>
    <row r="50" spans="1:6" ht="18" hidden="1" customHeight="1" x14ac:dyDescent="0.3">
      <c r="A50" s="1299"/>
      <c r="B50" s="1055"/>
      <c r="C50" s="652">
        <v>340</v>
      </c>
      <c r="D50" s="653"/>
      <c r="E50" s="753"/>
    </row>
    <row r="51" spans="1:6" ht="19.7" hidden="1" customHeight="1" x14ac:dyDescent="0.3">
      <c r="A51" s="1299"/>
      <c r="B51" s="1294"/>
      <c r="C51" s="652">
        <v>223</v>
      </c>
      <c r="D51" s="653"/>
      <c r="E51" s="753"/>
    </row>
    <row r="52" spans="1:6" ht="18.75" hidden="1" customHeight="1" x14ac:dyDescent="0.3">
      <c r="A52" s="1299"/>
      <c r="B52" s="1294"/>
      <c r="C52" s="652">
        <v>223</v>
      </c>
      <c r="D52" s="653"/>
      <c r="E52" s="753"/>
    </row>
    <row r="53" spans="1:6" ht="15.95" hidden="1" customHeight="1" x14ac:dyDescent="0.3">
      <c r="A53" s="1299"/>
      <c r="B53" s="1294"/>
      <c r="C53" s="652">
        <v>223</v>
      </c>
      <c r="D53" s="653"/>
      <c r="E53" s="753"/>
    </row>
    <row r="54" spans="1:6" ht="17.25" hidden="1" customHeight="1" x14ac:dyDescent="0.3">
      <c r="A54" s="1299"/>
      <c r="B54" s="1294"/>
      <c r="C54" s="652">
        <v>223</v>
      </c>
      <c r="D54" s="653"/>
      <c r="E54" s="753"/>
    </row>
    <row r="55" spans="1:6" ht="17.25" hidden="1" customHeight="1" x14ac:dyDescent="0.3">
      <c r="A55" s="1299"/>
      <c r="B55" s="1294"/>
      <c r="C55" s="652">
        <v>223</v>
      </c>
      <c r="D55" s="653"/>
      <c r="E55" s="753"/>
    </row>
    <row r="56" spans="1:6" ht="21" customHeight="1" x14ac:dyDescent="0.25">
      <c r="A56" s="1300"/>
      <c r="B56" s="1294"/>
      <c r="C56" s="1011">
        <v>349</v>
      </c>
      <c r="D56" s="1016">
        <v>537000</v>
      </c>
      <c r="E56" s="753" t="s">
        <v>924</v>
      </c>
      <c r="F56" s="56">
        <f>SUM(D51:D56)</f>
        <v>537000</v>
      </c>
    </row>
    <row r="57" spans="1:6" ht="18.75" customHeight="1" x14ac:dyDescent="0.3">
      <c r="A57" s="1295" t="s">
        <v>567</v>
      </c>
      <c r="B57" s="1296"/>
      <c r="C57" s="1297"/>
      <c r="D57" s="680">
        <f>SUM(D28:D56)</f>
        <v>2618846.23</v>
      </c>
      <c r="E57" s="681"/>
    </row>
    <row r="58" spans="1:6" ht="23.45" customHeight="1" x14ac:dyDescent="0.3">
      <c r="A58" s="1290" t="s">
        <v>568</v>
      </c>
      <c r="B58" s="1291"/>
      <c r="C58" s="1292"/>
      <c r="D58" s="670">
        <f>D27+D57</f>
        <v>2618846.23</v>
      </c>
      <c r="E58" s="671"/>
    </row>
    <row r="59" spans="1:6" ht="12.75" customHeight="1" x14ac:dyDescent="0.25"/>
    <row r="60" spans="1:6" ht="44.25" customHeight="1" x14ac:dyDescent="0.25">
      <c r="A60" s="678" t="s">
        <v>564</v>
      </c>
      <c r="B60" s="658" t="s">
        <v>179</v>
      </c>
      <c r="C60" s="658" t="s">
        <v>0</v>
      </c>
      <c r="D60" s="658" t="s">
        <v>229</v>
      </c>
      <c r="E60" s="750" t="s">
        <v>563</v>
      </c>
    </row>
    <row r="61" spans="1:6" ht="23.45" hidden="1" customHeight="1" x14ac:dyDescent="0.3">
      <c r="A61" s="1301" t="s">
        <v>846</v>
      </c>
      <c r="B61" s="674">
        <v>111</v>
      </c>
      <c r="C61" s="651">
        <v>211</v>
      </c>
      <c r="D61" s="653"/>
      <c r="E61" s="753"/>
    </row>
    <row r="62" spans="1:6" ht="25.5" hidden="1" customHeight="1" x14ac:dyDescent="0.3">
      <c r="A62" s="1302"/>
      <c r="B62" s="674">
        <v>119</v>
      </c>
      <c r="C62" s="651">
        <v>213</v>
      </c>
      <c r="D62" s="653"/>
      <c r="E62" s="753"/>
      <c r="F62" s="56"/>
    </row>
    <row r="63" spans="1:6" ht="22.5" hidden="1" customHeight="1" x14ac:dyDescent="0.3">
      <c r="A63" s="1302"/>
      <c r="B63" s="679">
        <v>244</v>
      </c>
      <c r="C63" s="652">
        <v>222</v>
      </c>
      <c r="D63" s="653"/>
      <c r="E63" s="753"/>
      <c r="F63" s="56"/>
    </row>
    <row r="64" spans="1:6" ht="23.45" customHeight="1" x14ac:dyDescent="0.3">
      <c r="A64" s="1302"/>
      <c r="B64" s="679">
        <v>244</v>
      </c>
      <c r="C64" s="652">
        <v>225</v>
      </c>
      <c r="D64" s="653">
        <v>20000</v>
      </c>
      <c r="E64" s="753" t="s">
        <v>926</v>
      </c>
    </row>
    <row r="65" spans="1:6" ht="23.45" customHeight="1" x14ac:dyDescent="0.3">
      <c r="A65" s="1302"/>
      <c r="B65" s="679">
        <v>244</v>
      </c>
      <c r="C65" s="652">
        <v>226</v>
      </c>
      <c r="D65" s="653">
        <v>36343</v>
      </c>
      <c r="E65" s="753" t="s">
        <v>926</v>
      </c>
    </row>
    <row r="66" spans="1:6" ht="23.45" hidden="1" customHeight="1" x14ac:dyDescent="0.3">
      <c r="A66" s="1302"/>
      <c r="B66" s="1010">
        <v>244</v>
      </c>
      <c r="C66" s="652">
        <v>310</v>
      </c>
      <c r="D66" s="653"/>
      <c r="E66" s="753"/>
    </row>
    <row r="67" spans="1:6" ht="19.7" hidden="1" customHeight="1" x14ac:dyDescent="0.3">
      <c r="A67" s="1302"/>
      <c r="B67" s="1010">
        <v>244</v>
      </c>
      <c r="C67" s="652">
        <v>349</v>
      </c>
      <c r="D67" s="653"/>
      <c r="E67" s="753"/>
    </row>
    <row r="68" spans="1:6" ht="23.45" hidden="1" customHeight="1" x14ac:dyDescent="0.3">
      <c r="A68" s="1302"/>
      <c r="B68" s="1044">
        <v>853</v>
      </c>
      <c r="C68" s="652">
        <v>296</v>
      </c>
      <c r="D68" s="653"/>
      <c r="E68" s="753"/>
      <c r="F68" s="69">
        <f>F62-D91</f>
        <v>-194146.72</v>
      </c>
    </row>
    <row r="69" spans="1:6" ht="18" hidden="1" customHeight="1" x14ac:dyDescent="0.3">
      <c r="A69" s="1302"/>
      <c r="B69" s="1036"/>
      <c r="C69" s="652">
        <v>222</v>
      </c>
      <c r="D69" s="653"/>
      <c r="E69" s="753"/>
    </row>
    <row r="70" spans="1:6" ht="21" hidden="1" customHeight="1" thickBot="1" x14ac:dyDescent="0.35">
      <c r="A70" s="1302"/>
      <c r="B70" s="1041">
        <v>247</v>
      </c>
      <c r="C70" s="660">
        <v>223</v>
      </c>
      <c r="D70" s="783"/>
      <c r="E70" s="1079"/>
    </row>
    <row r="71" spans="1:6" ht="23.45" hidden="1" customHeight="1" x14ac:dyDescent="0.3">
      <c r="A71" s="1302"/>
      <c r="B71" s="1288"/>
      <c r="C71" s="788">
        <v>223</v>
      </c>
      <c r="D71" s="1040"/>
      <c r="E71" s="784"/>
    </row>
    <row r="72" spans="1:6" ht="23.45" hidden="1" customHeight="1" thickBot="1" x14ac:dyDescent="0.35">
      <c r="A72" s="1302"/>
      <c r="B72" s="1289"/>
      <c r="C72" s="1037">
        <v>290</v>
      </c>
      <c r="D72" s="1038"/>
      <c r="E72" s="1039"/>
    </row>
    <row r="73" spans="1:6" ht="23.45" hidden="1" customHeight="1" x14ac:dyDescent="0.3">
      <c r="A73" s="1302"/>
      <c r="B73" s="1285">
        <v>244</v>
      </c>
      <c r="C73" s="1014">
        <v>221</v>
      </c>
      <c r="D73" s="789"/>
      <c r="E73" s="784"/>
    </row>
    <row r="74" spans="1:6" ht="18" hidden="1" customHeight="1" x14ac:dyDescent="0.3">
      <c r="A74" s="1302"/>
      <c r="B74" s="1286"/>
      <c r="C74" s="679">
        <v>225</v>
      </c>
      <c r="D74" s="653"/>
      <c r="E74" s="1080"/>
    </row>
    <row r="75" spans="1:6" ht="16.5" hidden="1" customHeight="1" x14ac:dyDescent="0.3">
      <c r="A75" s="1302"/>
      <c r="B75" s="1286"/>
      <c r="C75" s="679">
        <v>226</v>
      </c>
      <c r="D75" s="653"/>
      <c r="E75" s="1080" t="s">
        <v>862</v>
      </c>
    </row>
    <row r="76" spans="1:6" ht="23.45" hidden="1" customHeight="1" x14ac:dyDescent="0.3">
      <c r="A76" s="1302"/>
      <c r="B76" s="1286"/>
      <c r="C76" s="679">
        <v>226</v>
      </c>
      <c r="D76" s="653"/>
      <c r="E76" s="753" t="s">
        <v>878</v>
      </c>
    </row>
    <row r="77" spans="1:6" ht="23.45" hidden="1" customHeight="1" x14ac:dyDescent="0.3">
      <c r="A77" s="1302"/>
      <c r="B77" s="1286"/>
      <c r="C77" s="679">
        <v>211</v>
      </c>
      <c r="D77" s="653"/>
      <c r="E77" s="785"/>
    </row>
    <row r="78" spans="1:6" ht="23.45" hidden="1" customHeight="1" x14ac:dyDescent="0.3">
      <c r="A78" s="1302"/>
      <c r="B78" s="1286"/>
      <c r="C78" s="679">
        <v>213</v>
      </c>
      <c r="D78" s="653"/>
      <c r="E78" s="785"/>
    </row>
    <row r="79" spans="1:6" ht="23.45" hidden="1" customHeight="1" x14ac:dyDescent="0.3">
      <c r="A79" s="1302"/>
      <c r="B79" s="1286"/>
      <c r="C79" s="679"/>
      <c r="D79" s="653"/>
      <c r="E79" s="785"/>
    </row>
    <row r="80" spans="1:6" ht="23.45" hidden="1" customHeight="1" x14ac:dyDescent="0.3">
      <c r="A80" s="1302"/>
      <c r="B80" s="1286"/>
      <c r="C80" s="679">
        <v>310</v>
      </c>
      <c r="D80" s="653"/>
      <c r="E80" s="1080"/>
    </row>
    <row r="81" spans="1:6" ht="26.25" hidden="1" customHeight="1" x14ac:dyDescent="0.3">
      <c r="A81" s="1302"/>
      <c r="B81" s="1286"/>
      <c r="C81" s="679">
        <v>340</v>
      </c>
      <c r="D81" s="653"/>
      <c r="E81" s="753"/>
    </row>
    <row r="82" spans="1:6" ht="27.2" customHeight="1" x14ac:dyDescent="0.3">
      <c r="A82" s="1302"/>
      <c r="B82" s="1286"/>
      <c r="C82" s="679">
        <v>349</v>
      </c>
      <c r="D82" s="653">
        <v>84163.72</v>
      </c>
      <c r="E82" s="753" t="s">
        <v>926</v>
      </c>
    </row>
    <row r="83" spans="1:6" ht="25.5" customHeight="1" thickBot="1" x14ac:dyDescent="0.35">
      <c r="A83" s="1302"/>
      <c r="B83" s="1287"/>
      <c r="C83" s="679">
        <v>349</v>
      </c>
      <c r="D83" s="653">
        <v>53640</v>
      </c>
      <c r="E83" s="753" t="s">
        <v>928</v>
      </c>
      <c r="F83" s="657"/>
    </row>
    <row r="84" spans="1:6" ht="49.5" hidden="1" customHeight="1" x14ac:dyDescent="0.3">
      <c r="A84" s="1302"/>
      <c r="B84" s="1304">
        <v>247</v>
      </c>
      <c r="C84" s="652">
        <v>223</v>
      </c>
      <c r="D84" s="783"/>
      <c r="E84" s="1079" t="s">
        <v>879</v>
      </c>
      <c r="F84" s="657"/>
    </row>
    <row r="85" spans="1:6" ht="25.5" hidden="1" customHeight="1" x14ac:dyDescent="0.3">
      <c r="A85" s="1302"/>
      <c r="B85" s="1305"/>
      <c r="C85" s="652">
        <v>223</v>
      </c>
      <c r="D85" s="653"/>
      <c r="E85" s="785"/>
      <c r="F85" s="657"/>
    </row>
    <row r="86" spans="1:6" ht="23.45" hidden="1" customHeight="1" x14ac:dyDescent="0.3">
      <c r="A86" s="1302"/>
      <c r="B86" s="1065">
        <v>851</v>
      </c>
      <c r="C86" s="652">
        <v>291</v>
      </c>
      <c r="D86" s="653"/>
      <c r="E86" s="785"/>
      <c r="F86" s="657"/>
    </row>
    <row r="87" spans="1:6" ht="22.5" hidden="1" customHeight="1" x14ac:dyDescent="0.3">
      <c r="A87" s="1302"/>
      <c r="B87" s="1063"/>
      <c r="C87" s="652">
        <v>223</v>
      </c>
      <c r="D87" s="653"/>
      <c r="E87" s="785"/>
      <c r="F87" s="657"/>
    </row>
    <row r="88" spans="1:6" ht="24.75" hidden="1" customHeight="1" x14ac:dyDescent="0.3">
      <c r="A88" s="1302"/>
      <c r="B88" s="1063"/>
      <c r="C88" s="652">
        <v>226</v>
      </c>
      <c r="D88" s="653"/>
      <c r="E88" s="753"/>
      <c r="F88" s="657"/>
    </row>
    <row r="89" spans="1:6" ht="23.45" hidden="1" customHeight="1" x14ac:dyDescent="0.3">
      <c r="A89" s="1302"/>
      <c r="B89" s="1063"/>
      <c r="C89" s="652">
        <v>223</v>
      </c>
      <c r="D89" s="653"/>
      <c r="E89" s="785"/>
      <c r="F89" s="657"/>
    </row>
    <row r="90" spans="1:6" ht="22.5" hidden="1" customHeight="1" x14ac:dyDescent="0.3">
      <c r="A90" s="1303"/>
      <c r="B90" s="1064"/>
      <c r="C90" s="652">
        <v>223</v>
      </c>
      <c r="D90" s="653"/>
      <c r="E90" s="785"/>
      <c r="F90" s="683">
        <f>SUM(D84:D90)</f>
        <v>0</v>
      </c>
    </row>
    <row r="91" spans="1:6" ht="21" customHeight="1" thickBot="1" x14ac:dyDescent="0.35">
      <c r="A91" s="1266" t="s">
        <v>569</v>
      </c>
      <c r="B91" s="1267"/>
      <c r="C91" s="1268"/>
      <c r="D91" s="1012">
        <f>SUM(D61:D90)</f>
        <v>194146.72</v>
      </c>
      <c r="E91" s="1013"/>
    </row>
    <row r="92" spans="1:6" ht="15" hidden="1" customHeight="1" x14ac:dyDescent="0.25"/>
    <row r="93" spans="1:6" ht="38.25" hidden="1" customHeight="1" x14ac:dyDescent="0.25">
      <c r="A93" s="648" t="s">
        <v>565</v>
      </c>
      <c r="B93" s="648" t="s">
        <v>179</v>
      </c>
      <c r="C93" s="648" t="s">
        <v>0</v>
      </c>
      <c r="D93" s="648" t="s">
        <v>229</v>
      </c>
      <c r="E93" s="649" t="s">
        <v>563</v>
      </c>
    </row>
    <row r="94" spans="1:6" ht="23.45" hidden="1" customHeight="1" x14ac:dyDescent="0.3">
      <c r="A94" s="659"/>
      <c r="B94" s="652">
        <v>360</v>
      </c>
      <c r="C94" s="652">
        <v>290</v>
      </c>
      <c r="D94" s="653"/>
      <c r="E94" s="753"/>
    </row>
    <row r="95" spans="1:6" ht="23.45" hidden="1" customHeight="1" x14ac:dyDescent="0.3">
      <c r="A95" s="1279"/>
      <c r="B95" s="1280">
        <v>243</v>
      </c>
      <c r="C95" s="652">
        <v>225</v>
      </c>
      <c r="D95" s="653"/>
      <c r="E95" s="753"/>
    </row>
    <row r="96" spans="1:6" ht="23.45" hidden="1" customHeight="1" x14ac:dyDescent="0.3">
      <c r="A96" s="1272"/>
      <c r="B96" s="1281"/>
      <c r="C96" s="652">
        <v>290</v>
      </c>
      <c r="D96" s="653"/>
      <c r="E96" s="753"/>
    </row>
    <row r="97" spans="1:5" ht="23.45" hidden="1" customHeight="1" x14ac:dyDescent="0.3">
      <c r="A97" s="1272"/>
      <c r="B97" s="1280">
        <v>852</v>
      </c>
      <c r="C97" s="652">
        <v>290</v>
      </c>
      <c r="D97" s="653"/>
      <c r="E97" s="753"/>
    </row>
    <row r="98" spans="1:5" ht="23.45" hidden="1" customHeight="1" x14ac:dyDescent="0.3">
      <c r="A98" s="1272"/>
      <c r="B98" s="1281"/>
      <c r="C98" s="652">
        <v>290</v>
      </c>
      <c r="D98" s="653"/>
      <c r="E98" s="753"/>
    </row>
    <row r="99" spans="1:5" ht="23.45" hidden="1" customHeight="1" x14ac:dyDescent="0.3">
      <c r="A99" s="1272"/>
      <c r="B99" s="1280">
        <v>853</v>
      </c>
      <c r="C99" s="652">
        <v>290</v>
      </c>
      <c r="D99" s="653"/>
      <c r="E99" s="753"/>
    </row>
    <row r="100" spans="1:5" ht="23.45" hidden="1" customHeight="1" x14ac:dyDescent="0.3">
      <c r="A100" s="1273"/>
      <c r="B100" s="1281"/>
      <c r="C100" s="652">
        <v>290</v>
      </c>
      <c r="D100" s="653"/>
      <c r="E100" s="753"/>
    </row>
    <row r="101" spans="1:5" ht="23.45" hidden="1" customHeight="1" x14ac:dyDescent="0.3">
      <c r="A101" s="1272"/>
      <c r="B101" s="1282">
        <v>244</v>
      </c>
      <c r="C101" s="652">
        <v>223</v>
      </c>
      <c r="D101" s="653"/>
      <c r="E101" s="753"/>
    </row>
    <row r="102" spans="1:5" ht="28.5" hidden="1" customHeight="1" x14ac:dyDescent="0.3">
      <c r="A102" s="1272"/>
      <c r="B102" s="1283"/>
      <c r="C102" s="652">
        <v>225</v>
      </c>
      <c r="D102" s="653"/>
      <c r="E102" s="753"/>
    </row>
    <row r="103" spans="1:5" ht="27.75" hidden="1" customHeight="1" x14ac:dyDescent="0.3">
      <c r="A103" s="1272"/>
      <c r="B103" s="1283"/>
      <c r="C103" s="652">
        <v>226</v>
      </c>
      <c r="D103" s="653"/>
    </row>
    <row r="104" spans="1:5" ht="23.45" hidden="1" customHeight="1" x14ac:dyDescent="0.3">
      <c r="A104" s="1272"/>
      <c r="B104" s="1283"/>
      <c r="C104" s="652">
        <v>310</v>
      </c>
      <c r="D104" s="653"/>
    </row>
    <row r="105" spans="1:5" ht="30" hidden="1" customHeight="1" x14ac:dyDescent="0.3">
      <c r="A105" s="1272"/>
      <c r="B105" s="1283"/>
      <c r="C105" s="652">
        <v>342</v>
      </c>
      <c r="D105" s="653"/>
      <c r="E105" s="1081"/>
    </row>
    <row r="106" spans="1:5" ht="23.45" hidden="1" customHeight="1" x14ac:dyDescent="0.3">
      <c r="A106" s="1272"/>
      <c r="B106" s="1283"/>
      <c r="C106" s="652"/>
      <c r="D106" s="653"/>
      <c r="E106" s="753"/>
    </row>
    <row r="107" spans="1:5" ht="23.45" hidden="1" customHeight="1" x14ac:dyDescent="0.3">
      <c r="A107" s="1272"/>
      <c r="B107" s="1283"/>
      <c r="C107" s="652">
        <v>349</v>
      </c>
      <c r="D107" s="653"/>
      <c r="E107" s="753" t="s">
        <v>877</v>
      </c>
    </row>
    <row r="108" spans="1:5" ht="23.45" hidden="1" customHeight="1" x14ac:dyDescent="0.3">
      <c r="A108" s="1272"/>
      <c r="B108" s="1283"/>
      <c r="C108" s="652">
        <v>349</v>
      </c>
      <c r="D108" s="653"/>
      <c r="E108" s="753"/>
    </row>
    <row r="109" spans="1:5" ht="23.45" hidden="1" customHeight="1" thickBot="1" x14ac:dyDescent="0.35">
      <c r="A109" s="1273"/>
      <c r="B109" s="1284"/>
      <c r="C109" s="660">
        <v>349</v>
      </c>
      <c r="D109" s="783"/>
      <c r="E109" s="753"/>
    </row>
    <row r="110" spans="1:5" ht="23.45" hidden="1" customHeight="1" x14ac:dyDescent="0.3">
      <c r="A110" s="1277"/>
      <c r="B110" s="1306">
        <v>243</v>
      </c>
      <c r="C110" s="788">
        <v>225</v>
      </c>
      <c r="D110" s="789"/>
      <c r="E110" s="784"/>
    </row>
    <row r="111" spans="1:5" ht="23.45" hidden="1" customHeight="1" x14ac:dyDescent="0.3">
      <c r="A111" s="1277"/>
      <c r="B111" s="1306"/>
      <c r="C111" s="790">
        <v>225</v>
      </c>
      <c r="D111" s="653"/>
      <c r="E111" s="785"/>
    </row>
    <row r="112" spans="1:5" ht="15.95" hidden="1" customHeight="1" x14ac:dyDescent="0.3">
      <c r="A112" s="1277"/>
      <c r="B112" s="1306"/>
      <c r="C112" s="790">
        <v>225</v>
      </c>
      <c r="D112" s="653"/>
      <c r="E112" s="785"/>
    </row>
    <row r="113" spans="1:6" ht="23.45" hidden="1" customHeight="1" thickBot="1" x14ac:dyDescent="0.35">
      <c r="A113" s="1277"/>
      <c r="B113" s="1306"/>
      <c r="C113" s="786">
        <v>225</v>
      </c>
      <c r="D113" s="791"/>
      <c r="E113" s="787"/>
    </row>
    <row r="114" spans="1:6" ht="23.45" hidden="1" customHeight="1" x14ac:dyDescent="0.3">
      <c r="A114" s="1277"/>
      <c r="B114" s="1306"/>
      <c r="C114" s="788">
        <v>226</v>
      </c>
      <c r="D114" s="653"/>
      <c r="E114" s="753" t="s">
        <v>861</v>
      </c>
    </row>
    <row r="115" spans="1:6" ht="23.45" hidden="1" customHeight="1" x14ac:dyDescent="0.3">
      <c r="A115" s="1277"/>
      <c r="B115" s="1306"/>
      <c r="C115" s="790">
        <v>226</v>
      </c>
      <c r="D115" s="662"/>
      <c r="E115" s="794"/>
    </row>
    <row r="116" spans="1:6" ht="23.45" hidden="1" customHeight="1" x14ac:dyDescent="0.3">
      <c r="A116" s="1277"/>
      <c r="B116" s="1306"/>
      <c r="C116" s="790">
        <v>226</v>
      </c>
      <c r="D116" s="662"/>
      <c r="E116" s="794"/>
    </row>
    <row r="117" spans="1:6" ht="23.45" hidden="1" customHeight="1" thickBot="1" x14ac:dyDescent="0.35">
      <c r="A117" s="1277"/>
      <c r="B117" s="1306"/>
      <c r="C117" s="795">
        <v>226</v>
      </c>
      <c r="D117" s="791"/>
      <c r="E117" s="796"/>
      <c r="F117" s="56">
        <f>SUM(D110:D117)</f>
        <v>0</v>
      </c>
    </row>
    <row r="118" spans="1:6" ht="23.45" hidden="1" customHeight="1" x14ac:dyDescent="0.3">
      <c r="A118" s="1269" t="s">
        <v>570</v>
      </c>
      <c r="B118" s="1270"/>
      <c r="C118" s="1271"/>
      <c r="D118" s="792">
        <f>SUM(D94:D117)</f>
        <v>0</v>
      </c>
      <c r="E118" s="793"/>
    </row>
    <row r="119" spans="1:6" ht="19.7" hidden="1" customHeight="1" x14ac:dyDescent="0.25"/>
    <row r="120" spans="1:6" ht="23.45" hidden="1" customHeight="1" x14ac:dyDescent="0.25">
      <c r="A120" s="648" t="s">
        <v>566</v>
      </c>
      <c r="B120" s="648" t="s">
        <v>179</v>
      </c>
      <c r="C120" s="648" t="s">
        <v>0</v>
      </c>
      <c r="D120" s="648" t="s">
        <v>229</v>
      </c>
      <c r="E120" s="648" t="s">
        <v>563</v>
      </c>
    </row>
    <row r="121" spans="1:6" ht="23.45" hidden="1" customHeight="1" x14ac:dyDescent="0.3">
      <c r="A121" s="659"/>
      <c r="B121" s="652">
        <v>112</v>
      </c>
      <c r="C121" s="652">
        <v>212</v>
      </c>
      <c r="D121" s="653"/>
      <c r="E121" s="650"/>
    </row>
    <row r="122" spans="1:6" ht="23.45" hidden="1" customHeight="1" x14ac:dyDescent="0.3">
      <c r="A122" s="1279"/>
      <c r="B122" s="1280">
        <v>851</v>
      </c>
      <c r="C122" s="652">
        <v>290</v>
      </c>
      <c r="D122" s="653"/>
      <c r="E122" s="650"/>
    </row>
    <row r="123" spans="1:6" ht="23.45" hidden="1" customHeight="1" x14ac:dyDescent="0.3">
      <c r="A123" s="1272"/>
      <c r="B123" s="1281"/>
      <c r="C123" s="652">
        <v>290</v>
      </c>
      <c r="D123" s="653"/>
      <c r="E123" s="650"/>
    </row>
    <row r="124" spans="1:6" ht="23.45" hidden="1" customHeight="1" x14ac:dyDescent="0.3">
      <c r="A124" s="1272"/>
      <c r="B124" s="1280">
        <v>852</v>
      </c>
      <c r="C124" s="652">
        <v>290</v>
      </c>
      <c r="D124" s="653"/>
      <c r="E124" s="650"/>
    </row>
    <row r="125" spans="1:6" ht="23.45" hidden="1" customHeight="1" x14ac:dyDescent="0.3">
      <c r="A125" s="1272"/>
      <c r="B125" s="1281"/>
      <c r="C125" s="652">
        <v>290</v>
      </c>
      <c r="D125" s="653"/>
      <c r="E125" s="650"/>
    </row>
    <row r="126" spans="1:6" ht="23.45" hidden="1" customHeight="1" x14ac:dyDescent="0.3">
      <c r="A126" s="1272"/>
      <c r="B126" s="1280">
        <v>853</v>
      </c>
      <c r="C126" s="652">
        <v>290</v>
      </c>
      <c r="D126" s="653"/>
      <c r="E126" s="650"/>
    </row>
    <row r="127" spans="1:6" ht="23.45" hidden="1" customHeight="1" x14ac:dyDescent="0.3">
      <c r="A127" s="1273"/>
      <c r="B127" s="1281"/>
      <c r="C127" s="652">
        <v>290</v>
      </c>
      <c r="D127" s="653"/>
      <c r="E127" s="650"/>
    </row>
    <row r="128" spans="1:6" ht="23.45" hidden="1" customHeight="1" x14ac:dyDescent="0.3">
      <c r="A128" s="1272"/>
      <c r="B128" s="1274">
        <v>244</v>
      </c>
      <c r="C128" s="652">
        <v>223</v>
      </c>
      <c r="D128" s="653"/>
      <c r="E128" s="650"/>
    </row>
    <row r="129" spans="1:6" ht="23.45" hidden="1" customHeight="1" x14ac:dyDescent="0.3">
      <c r="A129" s="1272"/>
      <c r="B129" s="1275"/>
      <c r="C129" s="652">
        <v>225</v>
      </c>
      <c r="D129" s="653"/>
      <c r="E129" s="650"/>
    </row>
    <row r="130" spans="1:6" ht="23.45" hidden="1" customHeight="1" x14ac:dyDescent="0.3">
      <c r="A130" s="1272"/>
      <c r="B130" s="1275"/>
      <c r="C130" s="652">
        <v>226</v>
      </c>
      <c r="D130" s="653"/>
      <c r="E130" s="650"/>
    </row>
    <row r="131" spans="1:6" ht="23.45" hidden="1" customHeight="1" x14ac:dyDescent="0.3">
      <c r="A131" s="1272"/>
      <c r="B131" s="1275"/>
      <c r="C131" s="652">
        <v>310</v>
      </c>
      <c r="D131" s="653"/>
      <c r="E131" s="650"/>
    </row>
    <row r="132" spans="1:6" ht="23.45" hidden="1" customHeight="1" x14ac:dyDescent="0.3">
      <c r="A132" s="1272"/>
      <c r="B132" s="1275"/>
      <c r="C132" s="652">
        <v>340</v>
      </c>
      <c r="D132" s="653"/>
      <c r="E132" s="650"/>
    </row>
    <row r="133" spans="1:6" ht="23.45" hidden="1" customHeight="1" x14ac:dyDescent="0.3">
      <c r="A133" s="1272"/>
      <c r="B133" s="1275"/>
      <c r="C133" s="652">
        <v>340</v>
      </c>
      <c r="D133" s="653"/>
      <c r="E133" s="650"/>
    </row>
    <row r="134" spans="1:6" ht="23.45" hidden="1" customHeight="1" x14ac:dyDescent="0.3">
      <c r="A134" s="1272"/>
      <c r="B134" s="1275"/>
      <c r="C134" s="652">
        <v>340</v>
      </c>
      <c r="D134" s="653"/>
      <c r="E134" s="650"/>
    </row>
    <row r="135" spans="1:6" ht="23.45" hidden="1" customHeight="1" thickBot="1" x14ac:dyDescent="0.35">
      <c r="A135" s="1273"/>
      <c r="B135" s="1276"/>
      <c r="C135" s="660">
        <v>340</v>
      </c>
      <c r="D135" s="653"/>
      <c r="E135" s="650"/>
    </row>
    <row r="136" spans="1:6" ht="23.45" hidden="1" customHeight="1" x14ac:dyDescent="0.3">
      <c r="A136" s="1277"/>
      <c r="B136" s="1278">
        <v>243</v>
      </c>
      <c r="C136" s="661">
        <v>225</v>
      </c>
      <c r="D136" s="662"/>
      <c r="E136" s="654"/>
    </row>
    <row r="137" spans="1:6" ht="23.45" hidden="1" customHeight="1" x14ac:dyDescent="0.3">
      <c r="A137" s="1277"/>
      <c r="B137" s="1278"/>
      <c r="C137" s="663">
        <v>225</v>
      </c>
      <c r="D137" s="662"/>
      <c r="E137" s="654"/>
    </row>
    <row r="138" spans="1:6" ht="23.45" hidden="1" customHeight="1" x14ac:dyDescent="0.3">
      <c r="A138" s="1277"/>
      <c r="B138" s="1278"/>
      <c r="C138" s="663">
        <v>225</v>
      </c>
      <c r="D138" s="662"/>
      <c r="E138" s="654"/>
    </row>
    <row r="139" spans="1:6" ht="23.45" hidden="1" customHeight="1" thickBot="1" x14ac:dyDescent="0.35">
      <c r="A139" s="1277"/>
      <c r="B139" s="1278"/>
      <c r="C139" s="664">
        <v>225</v>
      </c>
      <c r="D139" s="662"/>
      <c r="E139" s="654"/>
    </row>
    <row r="140" spans="1:6" ht="23.45" hidden="1" customHeight="1" x14ac:dyDescent="0.3">
      <c r="A140" s="1277"/>
      <c r="B140" s="1278"/>
      <c r="C140" s="661">
        <v>226</v>
      </c>
      <c r="D140" s="662"/>
      <c r="E140" s="654"/>
    </row>
    <row r="141" spans="1:6" ht="23.45" hidden="1" customHeight="1" x14ac:dyDescent="0.3">
      <c r="A141" s="1277"/>
      <c r="B141" s="1278"/>
      <c r="C141" s="663">
        <v>226</v>
      </c>
      <c r="D141" s="662"/>
      <c r="E141" s="654"/>
    </row>
    <row r="142" spans="1:6" ht="23.45" hidden="1" customHeight="1" x14ac:dyDescent="0.3">
      <c r="A142" s="1277"/>
      <c r="B142" s="1278"/>
      <c r="C142" s="663">
        <v>225</v>
      </c>
      <c r="D142" s="662"/>
      <c r="E142" s="654"/>
    </row>
    <row r="143" spans="1:6" ht="23.45" hidden="1" customHeight="1" thickBot="1" x14ac:dyDescent="0.35">
      <c r="A143" s="1277"/>
      <c r="B143" s="1278"/>
      <c r="C143" s="664">
        <v>225</v>
      </c>
      <c r="D143" s="662"/>
      <c r="E143" s="654"/>
      <c r="F143" s="56">
        <f>SUM(D136:D143)</f>
        <v>0</v>
      </c>
    </row>
    <row r="144" spans="1:6" ht="21.75" hidden="1" customHeight="1" x14ac:dyDescent="0.3">
      <c r="A144" s="1269" t="s">
        <v>571</v>
      </c>
      <c r="B144" s="1270"/>
      <c r="C144" s="1271"/>
      <c r="D144" s="655">
        <f>SUM(D121:D143)</f>
        <v>0</v>
      </c>
      <c r="E144" s="656"/>
    </row>
    <row r="145" spans="1:5" ht="23.45" customHeight="1" x14ac:dyDescent="0.3">
      <c r="A145" s="1262" t="s">
        <v>572</v>
      </c>
      <c r="B145" s="1263"/>
      <c r="C145" s="1264"/>
      <c r="D145" s="672">
        <f>D58+D91+D118+D144</f>
        <v>2812992.95</v>
      </c>
      <c r="E145" s="673"/>
    </row>
    <row r="146" spans="1:5" ht="14.1" customHeight="1" x14ac:dyDescent="0.25"/>
    <row r="147" spans="1:5" ht="31.9" customHeight="1" x14ac:dyDescent="0.3">
      <c r="A147" s="1265" t="s">
        <v>867</v>
      </c>
      <c r="B147" s="1265"/>
      <c r="C147" s="1265"/>
      <c r="D147" s="824"/>
      <c r="E147" s="245" t="s">
        <v>776</v>
      </c>
    </row>
  </sheetData>
  <sheetProtection password="CC11" sheet="1" objects="1" scenarios="1" formatCells="0" formatColumns="0" formatRows="0" insertRows="0" deleteRows="0"/>
  <mergeCells count="38">
    <mergeCell ref="A1:E1"/>
    <mergeCell ref="A2:E2"/>
    <mergeCell ref="B5:C5"/>
    <mergeCell ref="A27:C27"/>
    <mergeCell ref="A7:A26"/>
    <mergeCell ref="B110:B117"/>
    <mergeCell ref="A95:A100"/>
    <mergeCell ref="B95:B96"/>
    <mergeCell ref="B97:B98"/>
    <mergeCell ref="B99:B100"/>
    <mergeCell ref="B73:B83"/>
    <mergeCell ref="B71:B72"/>
    <mergeCell ref="A58:C58"/>
    <mergeCell ref="B32:B33"/>
    <mergeCell ref="B34:B35"/>
    <mergeCell ref="B36:B37"/>
    <mergeCell ref="B51:B56"/>
    <mergeCell ref="A57:C57"/>
    <mergeCell ref="A28:A56"/>
    <mergeCell ref="A61:A90"/>
    <mergeCell ref="B39:B49"/>
    <mergeCell ref="B84:B85"/>
    <mergeCell ref="A145:C145"/>
    <mergeCell ref="A147:C147"/>
    <mergeCell ref="A91:C91"/>
    <mergeCell ref="A118:C118"/>
    <mergeCell ref="A144:C144"/>
    <mergeCell ref="A128:A135"/>
    <mergeCell ref="B128:B135"/>
    <mergeCell ref="A136:A143"/>
    <mergeCell ref="B136:B143"/>
    <mergeCell ref="A122:A127"/>
    <mergeCell ref="B122:B123"/>
    <mergeCell ref="B124:B125"/>
    <mergeCell ref="B126:B127"/>
    <mergeCell ref="A101:A109"/>
    <mergeCell ref="B101:B109"/>
    <mergeCell ref="A110:A117"/>
  </mergeCells>
  <pageMargins left="0.39370078740157483" right="0.23622047244094491" top="0.61" bottom="0.35433070866141736" header="0.31496062992125984" footer="0.19685039370078741"/>
  <pageSetup paperSize="9" scale="67" fitToHeight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2:Q466"/>
  <sheetViews>
    <sheetView view="pageBreakPreview" zoomScaleSheetLayoutView="100" workbookViewId="0">
      <selection activeCell="F11" sqref="F11"/>
    </sheetView>
  </sheetViews>
  <sheetFormatPr defaultRowHeight="15" x14ac:dyDescent="0.25"/>
  <cols>
    <col min="1" max="1" width="4.5703125" customWidth="1"/>
    <col min="3" max="3" width="18.7109375" customWidth="1"/>
    <col min="4" max="4" width="24.85546875" customWidth="1"/>
    <col min="5" max="5" width="13.85546875" customWidth="1"/>
    <col min="6" max="6" width="15.42578125" customWidth="1"/>
    <col min="7" max="7" width="18.42578125" customWidth="1"/>
    <col min="8" max="8" width="19.42578125" customWidth="1"/>
    <col min="9" max="9" width="22.28515625" customWidth="1"/>
    <col min="10" max="10" width="19" customWidth="1"/>
    <col min="11" max="11" width="16" customWidth="1"/>
    <col min="12" max="12" width="13.7109375" customWidth="1"/>
    <col min="13" max="13" width="14" customWidth="1"/>
    <col min="14" max="14" width="15.28515625" customWidth="1"/>
  </cols>
  <sheetData>
    <row r="2" spans="1:10" ht="19.149999999999999" customHeight="1" x14ac:dyDescent="0.3">
      <c r="C2" s="1315" t="s">
        <v>168</v>
      </c>
      <c r="D2" s="1315"/>
      <c r="E2" s="1315"/>
      <c r="F2" s="1315"/>
      <c r="G2" s="1315"/>
      <c r="H2" s="1315"/>
      <c r="I2" s="1315"/>
      <c r="J2" s="1316" t="s">
        <v>703</v>
      </c>
    </row>
    <row r="3" spans="1:10" ht="19.149999999999999" customHeight="1" x14ac:dyDescent="0.3">
      <c r="A3" s="44"/>
      <c r="B3" s="44"/>
      <c r="C3" s="121"/>
      <c r="D3" s="121"/>
      <c r="E3" s="129" t="s">
        <v>169</v>
      </c>
      <c r="F3" s="129">
        <v>2025</v>
      </c>
      <c r="G3" s="122" t="s">
        <v>170</v>
      </c>
      <c r="H3" s="121"/>
      <c r="I3" s="121"/>
      <c r="J3" s="1317"/>
    </row>
    <row r="4" spans="1:10" ht="19.149999999999999" customHeight="1" x14ac:dyDescent="0.3">
      <c r="A4" s="44"/>
      <c r="B4" s="44"/>
      <c r="C4" s="121"/>
      <c r="D4" s="1315" t="str">
        <f>'расшифровка 4'!D4:H4</f>
        <v>и  плановый период   2026  -  2027 г.г.</v>
      </c>
      <c r="E4" s="1315"/>
      <c r="F4" s="1315"/>
      <c r="G4" s="1315"/>
      <c r="H4" s="1315"/>
      <c r="I4" s="121"/>
    </row>
    <row r="5" spans="1:10" ht="18" customHeight="1" x14ac:dyDescent="0.3">
      <c r="A5" s="44"/>
      <c r="B5" s="1318" t="s">
        <v>178</v>
      </c>
      <c r="C5" s="1318"/>
      <c r="D5" s="1318"/>
      <c r="E5" s="1318"/>
      <c r="F5" s="1318"/>
      <c r="G5" s="1318"/>
      <c r="H5" s="1318"/>
      <c r="I5" s="1318"/>
      <c r="J5" s="1318"/>
    </row>
    <row r="6" spans="1:10" ht="15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</row>
    <row r="7" spans="1:10" ht="21.95" customHeight="1" x14ac:dyDescent="0.25">
      <c r="A7" s="44"/>
      <c r="B7" s="1319" t="str">
        <f>'расшифровка 4'!B7:I7</f>
        <v>МБОУ ДО ЦДТ</v>
      </c>
      <c r="C7" s="1319"/>
      <c r="D7" s="1319"/>
      <c r="E7" s="1319"/>
      <c r="F7" s="1319"/>
      <c r="G7" s="1319"/>
      <c r="H7" s="1319"/>
      <c r="I7" s="1319"/>
      <c r="J7" s="1319"/>
    </row>
    <row r="8" spans="1:10" ht="15.75" x14ac:dyDescent="0.25">
      <c r="A8" s="44"/>
      <c r="B8" s="44"/>
      <c r="C8" s="1320" t="s">
        <v>172</v>
      </c>
      <c r="D8" s="1320"/>
      <c r="E8" s="1320"/>
      <c r="F8" s="1320"/>
      <c r="G8" s="1320"/>
      <c r="H8" s="1320"/>
      <c r="I8" s="1320"/>
      <c r="J8" s="44"/>
    </row>
    <row r="9" spans="1:10" ht="15.95" customHeight="1" x14ac:dyDescent="0.25">
      <c r="A9" s="44"/>
      <c r="B9" s="44"/>
      <c r="C9" s="47"/>
      <c r="D9" s="47"/>
      <c r="E9" s="47"/>
      <c r="F9" s="47"/>
      <c r="G9" s="47"/>
      <c r="H9" s="47"/>
      <c r="I9" s="47"/>
      <c r="J9" s="44"/>
    </row>
    <row r="10" spans="1:10" ht="21.95" customHeight="1" x14ac:dyDescent="0.3">
      <c r="A10" s="44"/>
      <c r="B10" s="44"/>
      <c r="C10" s="48" t="s">
        <v>173</v>
      </c>
      <c r="D10" s="47"/>
      <c r="E10" s="62" t="s">
        <v>903</v>
      </c>
      <c r="F10" s="64" t="s">
        <v>896</v>
      </c>
      <c r="G10" s="64">
        <v>2024</v>
      </c>
      <c r="H10" s="50" t="s">
        <v>174</v>
      </c>
      <c r="I10" s="47"/>
      <c r="J10" s="44"/>
    </row>
    <row r="11" spans="1:10" ht="15" customHeight="1" x14ac:dyDescent="0.25">
      <c r="A11" s="44"/>
      <c r="B11" s="44"/>
      <c r="C11" s="44"/>
      <c r="D11" s="44"/>
      <c r="E11" s="49" t="s">
        <v>212</v>
      </c>
      <c r="F11" s="49" t="s">
        <v>213</v>
      </c>
      <c r="G11" s="49" t="s">
        <v>214</v>
      </c>
      <c r="H11" s="44"/>
      <c r="I11" s="44"/>
      <c r="J11" s="44"/>
    </row>
    <row r="12" spans="1:10" ht="21.95" customHeight="1" x14ac:dyDescent="0.25">
      <c r="A12" s="1330" t="s">
        <v>99</v>
      </c>
      <c r="B12" s="1330"/>
      <c r="C12" s="1330"/>
      <c r="D12" s="1330"/>
      <c r="E12" s="1330"/>
      <c r="F12" s="1330"/>
      <c r="G12" s="1330"/>
      <c r="H12" s="1330"/>
      <c r="I12" s="1330"/>
      <c r="J12" s="1330"/>
    </row>
    <row r="13" spans="1:10" ht="21.95" customHeight="1" x14ac:dyDescent="0.25">
      <c r="A13" s="1325" t="s">
        <v>0</v>
      </c>
      <c r="B13" s="1325"/>
      <c r="C13" s="1325" t="s">
        <v>77</v>
      </c>
      <c r="D13" s="1325"/>
      <c r="E13" s="1325"/>
      <c r="F13" s="1325"/>
      <c r="G13" s="1325"/>
      <c r="H13" s="1325" t="s">
        <v>104</v>
      </c>
      <c r="I13" s="1325"/>
      <c r="J13" s="1325"/>
    </row>
    <row r="14" spans="1:10" ht="21.95" customHeight="1" x14ac:dyDescent="0.25">
      <c r="A14" s="1325"/>
      <c r="B14" s="1325"/>
      <c r="C14" s="1325"/>
      <c r="D14" s="1325"/>
      <c r="E14" s="1325"/>
      <c r="F14" s="1325"/>
      <c r="G14" s="1325"/>
      <c r="H14" s="51">
        <f>'расшифровка 4'!H14</f>
        <v>2025</v>
      </c>
      <c r="I14" s="51">
        <f>'расшифровка 4'!I14</f>
        <v>2026</v>
      </c>
      <c r="J14" s="51">
        <f>'расшифровка 4'!J14</f>
        <v>2027</v>
      </c>
    </row>
    <row r="15" spans="1:10" ht="21" customHeight="1" x14ac:dyDescent="0.25">
      <c r="A15" s="1326">
        <v>211</v>
      </c>
      <c r="B15" s="1326"/>
      <c r="C15" s="1327" t="s">
        <v>100</v>
      </c>
      <c r="D15" s="1328"/>
      <c r="E15" s="1328"/>
      <c r="F15" s="1328"/>
      <c r="G15" s="1329"/>
      <c r="H15" s="67"/>
      <c r="I15" s="67"/>
      <c r="J15" s="67"/>
    </row>
    <row r="16" spans="1:10" ht="21.95" customHeight="1" x14ac:dyDescent="0.25">
      <c r="A16" s="1321" t="s">
        <v>1</v>
      </c>
      <c r="B16" s="1322"/>
      <c r="C16" s="1322"/>
      <c r="D16" s="1322"/>
      <c r="E16" s="1322"/>
      <c r="F16" s="1322"/>
      <c r="G16" s="1323"/>
      <c r="H16" s="45">
        <f>H15</f>
        <v>0</v>
      </c>
      <c r="I16" s="45">
        <f t="shared" ref="I16:J16" si="0">I15</f>
        <v>0</v>
      </c>
      <c r="J16" s="45">
        <f t="shared" si="0"/>
        <v>0</v>
      </c>
    </row>
    <row r="17" spans="1:13" ht="19.7" customHeight="1" x14ac:dyDescent="0.25">
      <c r="B17" s="12" t="s">
        <v>79</v>
      </c>
      <c r="C17" s="12"/>
      <c r="D17" s="12"/>
    </row>
    <row r="18" spans="1:13" x14ac:dyDescent="0.25">
      <c r="A18" s="1324" t="s">
        <v>2</v>
      </c>
      <c r="B18" s="1324"/>
      <c r="C18" s="1324"/>
      <c r="D18" s="1324"/>
      <c r="E18" s="1324"/>
      <c r="F18" s="1324"/>
      <c r="G18" s="1324"/>
      <c r="H18" s="1324"/>
      <c r="I18" s="1324"/>
      <c r="J18" s="1324"/>
    </row>
    <row r="19" spans="1:13" ht="19.7" customHeight="1" x14ac:dyDescent="0.25">
      <c r="A19" s="1324"/>
      <c r="B19" s="1324"/>
      <c r="C19" s="1324"/>
      <c r="D19" s="1324"/>
      <c r="E19" s="1324"/>
      <c r="F19" s="1324"/>
      <c r="G19" s="1324"/>
      <c r="H19" s="1324"/>
      <c r="I19" s="1324"/>
      <c r="J19" s="1324"/>
    </row>
    <row r="20" spans="1:13" ht="21.95" customHeight="1" x14ac:dyDescent="0.25">
      <c r="A20" s="1325" t="s">
        <v>0</v>
      </c>
      <c r="B20" s="1325"/>
      <c r="C20" s="1325" t="s">
        <v>77</v>
      </c>
      <c r="D20" s="1325"/>
      <c r="E20" s="1325"/>
      <c r="F20" s="1325"/>
      <c r="G20" s="1325"/>
      <c r="H20" s="1325" t="s">
        <v>104</v>
      </c>
      <c r="I20" s="1325"/>
      <c r="J20" s="1325"/>
    </row>
    <row r="21" spans="1:13" ht="21.95" customHeight="1" x14ac:dyDescent="0.25">
      <c r="A21" s="1325"/>
      <c r="B21" s="1325"/>
      <c r="C21" s="1325"/>
      <c r="D21" s="1325"/>
      <c r="E21" s="1325"/>
      <c r="F21" s="1325"/>
      <c r="G21" s="1325"/>
      <c r="H21" s="51">
        <f>H14</f>
        <v>2025</v>
      </c>
      <c r="I21" s="51">
        <f>I14</f>
        <v>2026</v>
      </c>
      <c r="J21" s="51">
        <f>J14</f>
        <v>2027</v>
      </c>
    </row>
    <row r="22" spans="1:13" ht="21" customHeight="1" x14ac:dyDescent="0.25">
      <c r="A22" s="1326">
        <v>213</v>
      </c>
      <c r="B22" s="1326"/>
      <c r="C22" s="1327" t="s">
        <v>101</v>
      </c>
      <c r="D22" s="1328"/>
      <c r="E22" s="1328"/>
      <c r="F22" s="1328"/>
      <c r="G22" s="1329"/>
      <c r="H22" s="67"/>
      <c r="I22" s="67"/>
      <c r="J22" s="67"/>
      <c r="K22" s="56">
        <v>165470.47</v>
      </c>
      <c r="L22" s="56"/>
      <c r="M22" s="56"/>
    </row>
    <row r="23" spans="1:13" ht="21.95" customHeight="1" x14ac:dyDescent="0.25">
      <c r="A23" s="1321" t="s">
        <v>3</v>
      </c>
      <c r="B23" s="1322"/>
      <c r="C23" s="1322"/>
      <c r="D23" s="1322"/>
      <c r="E23" s="1322"/>
      <c r="F23" s="1322"/>
      <c r="G23" s="1323"/>
      <c r="H23" s="45">
        <f>H22</f>
        <v>0</v>
      </c>
      <c r="I23" s="45">
        <f t="shared" ref="I23:J23" si="1">I22</f>
        <v>0</v>
      </c>
      <c r="J23" s="45">
        <f t="shared" si="1"/>
        <v>0</v>
      </c>
      <c r="K23" s="54">
        <f>K22/1.302</f>
        <v>127089.45468509984</v>
      </c>
      <c r="L23" s="54"/>
    </row>
    <row r="24" spans="1:13" hidden="1" x14ac:dyDescent="0.25"/>
    <row r="25" spans="1:13" ht="21.95" hidden="1" customHeight="1" x14ac:dyDescent="0.25">
      <c r="A25" s="1330" t="s">
        <v>4</v>
      </c>
      <c r="B25" s="1330"/>
      <c r="C25" s="1330"/>
      <c r="D25" s="1330"/>
      <c r="E25" s="1330"/>
      <c r="F25" s="1330"/>
      <c r="G25" s="1330"/>
      <c r="H25" s="1330"/>
      <c r="I25" s="1330"/>
      <c r="J25" s="1330"/>
    </row>
    <row r="26" spans="1:13" ht="26.1" hidden="1" customHeight="1" x14ac:dyDescent="0.25">
      <c r="A26" s="1341" t="s">
        <v>106</v>
      </c>
      <c r="B26" s="1341" t="s">
        <v>0</v>
      </c>
      <c r="C26" s="1341" t="s">
        <v>105</v>
      </c>
      <c r="D26" s="1341" t="s">
        <v>77</v>
      </c>
      <c r="E26" s="1343" t="s">
        <v>49</v>
      </c>
      <c r="F26" s="1343" t="s">
        <v>87</v>
      </c>
      <c r="G26" s="1344" t="s">
        <v>110</v>
      </c>
      <c r="H26" s="1325" t="s">
        <v>104</v>
      </c>
      <c r="I26" s="1325"/>
      <c r="J26" s="1325"/>
    </row>
    <row r="27" spans="1:13" ht="50.25" hidden="1" customHeight="1" x14ac:dyDescent="0.25">
      <c r="A27" s="1342"/>
      <c r="B27" s="1342"/>
      <c r="C27" s="1342"/>
      <c r="D27" s="1342"/>
      <c r="E27" s="1343"/>
      <c r="F27" s="1343"/>
      <c r="G27" s="1344"/>
      <c r="H27" s="51">
        <f>H14</f>
        <v>2025</v>
      </c>
      <c r="I27" s="51">
        <f t="shared" ref="I27:J27" si="2">I14</f>
        <v>2026</v>
      </c>
      <c r="J27" s="51">
        <f t="shared" si="2"/>
        <v>2027</v>
      </c>
    </row>
    <row r="28" spans="1:13" ht="38.65" hidden="1" customHeight="1" x14ac:dyDescent="0.25">
      <c r="A28" s="1331">
        <v>1</v>
      </c>
      <c r="B28" s="1333">
        <v>212</v>
      </c>
      <c r="C28" s="1331" t="s">
        <v>5</v>
      </c>
      <c r="D28" s="11" t="s">
        <v>6</v>
      </c>
      <c r="E28" s="397"/>
      <c r="F28" s="397"/>
      <c r="G28" s="396"/>
      <c r="H28" s="101"/>
      <c r="I28" s="101"/>
      <c r="J28" s="101"/>
    </row>
    <row r="29" spans="1:13" ht="50.25" hidden="1" customHeight="1" x14ac:dyDescent="0.25">
      <c r="A29" s="1332"/>
      <c r="B29" s="1334"/>
      <c r="C29" s="1335"/>
      <c r="D29" s="439" t="s">
        <v>7</v>
      </c>
      <c r="E29" s="397"/>
      <c r="F29" s="397"/>
      <c r="G29" s="396"/>
      <c r="H29" s="101"/>
      <c r="I29" s="101"/>
      <c r="J29" s="101"/>
    </row>
    <row r="30" spans="1:13" ht="22.35" hidden="1" customHeight="1" x14ac:dyDescent="0.25">
      <c r="A30" s="436"/>
      <c r="B30" s="1336" t="s">
        <v>304</v>
      </c>
      <c r="C30" s="1336"/>
      <c r="D30" s="1336"/>
      <c r="E30" s="437"/>
      <c r="F30" s="437"/>
      <c r="G30" s="438"/>
      <c r="H30" s="256">
        <f>SUM(H28:H29)</f>
        <v>0</v>
      </c>
      <c r="I30" s="256">
        <f t="shared" ref="I30:J30" si="3">SUM(I28:I29)</f>
        <v>0</v>
      </c>
      <c r="J30" s="256">
        <f t="shared" si="3"/>
        <v>0</v>
      </c>
    </row>
    <row r="31" spans="1:13" ht="50.25" hidden="1" customHeight="1" x14ac:dyDescent="0.25">
      <c r="A31" s="1337">
        <v>2</v>
      </c>
      <c r="B31" s="1333">
        <v>222</v>
      </c>
      <c r="C31" s="1331" t="s">
        <v>8</v>
      </c>
      <c r="D31" s="11" t="s">
        <v>9</v>
      </c>
      <c r="E31" s="432"/>
      <c r="F31" s="432"/>
      <c r="G31" s="433"/>
      <c r="H31" s="434"/>
      <c r="I31" s="434"/>
      <c r="J31" s="434"/>
    </row>
    <row r="32" spans="1:13" ht="18" hidden="1" customHeight="1" x14ac:dyDescent="0.25">
      <c r="A32" s="1338"/>
      <c r="B32" s="1334"/>
      <c r="C32" s="1335"/>
      <c r="D32" s="70"/>
      <c r="E32" s="432"/>
      <c r="F32" s="432"/>
      <c r="G32" s="433"/>
      <c r="H32" s="434"/>
      <c r="I32" s="434"/>
      <c r="J32" s="434"/>
    </row>
    <row r="33" spans="1:10" ht="18" hidden="1" customHeight="1" x14ac:dyDescent="0.25">
      <c r="A33" s="1338"/>
      <c r="B33" s="1334"/>
      <c r="C33" s="1335"/>
      <c r="D33" s="70"/>
      <c r="E33" s="432"/>
      <c r="F33" s="432"/>
      <c r="G33" s="433"/>
      <c r="H33" s="434"/>
      <c r="I33" s="434"/>
      <c r="J33" s="434"/>
    </row>
    <row r="34" spans="1:10" ht="18" hidden="1" customHeight="1" x14ac:dyDescent="0.25">
      <c r="A34" s="1339"/>
      <c r="B34" s="1340"/>
      <c r="C34" s="1332"/>
      <c r="D34" s="70"/>
      <c r="E34" s="432"/>
      <c r="F34" s="432"/>
      <c r="G34" s="433"/>
      <c r="H34" s="434"/>
      <c r="I34" s="434"/>
      <c r="J34" s="434"/>
    </row>
    <row r="35" spans="1:10" ht="22.35" hidden="1" customHeight="1" x14ac:dyDescent="0.25">
      <c r="A35" s="436"/>
      <c r="B35" s="1336" t="s">
        <v>466</v>
      </c>
      <c r="C35" s="1336"/>
      <c r="D35" s="1336"/>
      <c r="E35" s="437"/>
      <c r="F35" s="437"/>
      <c r="G35" s="438"/>
      <c r="H35" s="256">
        <f>SUM(H31:H34)</f>
        <v>0</v>
      </c>
      <c r="I35" s="256">
        <f t="shared" ref="I35:J35" si="4">SUM(I31:I34)</f>
        <v>0</v>
      </c>
      <c r="J35" s="256">
        <f t="shared" si="4"/>
        <v>0</v>
      </c>
    </row>
    <row r="36" spans="1:10" ht="38.25" hidden="1" customHeight="1" x14ac:dyDescent="0.25">
      <c r="A36" s="1345">
        <v>3</v>
      </c>
      <c r="B36" s="1333">
        <v>226</v>
      </c>
      <c r="C36" s="1331" t="s">
        <v>10</v>
      </c>
      <c r="D36" s="11" t="s">
        <v>11</v>
      </c>
      <c r="E36" s="71"/>
      <c r="F36" s="67"/>
      <c r="G36" s="72"/>
      <c r="H36" s="67"/>
      <c r="I36" s="67"/>
      <c r="J36" s="67"/>
    </row>
    <row r="37" spans="1:10" ht="18" hidden="1" customHeight="1" x14ac:dyDescent="0.25">
      <c r="A37" s="1346"/>
      <c r="B37" s="1334"/>
      <c r="C37" s="1335"/>
      <c r="D37" s="70"/>
      <c r="E37" s="71"/>
      <c r="F37" s="67"/>
      <c r="G37" s="72"/>
      <c r="H37" s="67"/>
      <c r="I37" s="67"/>
      <c r="J37" s="67"/>
    </row>
    <row r="38" spans="1:10" ht="18" hidden="1" customHeight="1" x14ac:dyDescent="0.25">
      <c r="A38" s="1347"/>
      <c r="B38" s="1340"/>
      <c r="C38" s="1332"/>
      <c r="D38" s="70"/>
      <c r="E38" s="71"/>
      <c r="F38" s="67"/>
      <c r="G38" s="72"/>
      <c r="H38" s="67"/>
      <c r="I38" s="67"/>
      <c r="J38" s="67"/>
    </row>
    <row r="39" spans="1:10" ht="22.35" hidden="1" customHeight="1" x14ac:dyDescent="0.25">
      <c r="A39" s="436"/>
      <c r="B39" s="1336" t="s">
        <v>467</v>
      </c>
      <c r="C39" s="1336"/>
      <c r="D39" s="1336"/>
      <c r="E39" s="437"/>
      <c r="F39" s="437"/>
      <c r="G39" s="438"/>
      <c r="H39" s="256">
        <f>SUM(H36:H38)</f>
        <v>0</v>
      </c>
      <c r="I39" s="256">
        <f t="shared" ref="I39:J39" si="5">SUM(I36:I38)</f>
        <v>0</v>
      </c>
      <c r="J39" s="256">
        <f t="shared" si="5"/>
        <v>0</v>
      </c>
    </row>
    <row r="40" spans="1:10" ht="35.1" hidden="1" customHeight="1" x14ac:dyDescent="0.25">
      <c r="A40" s="1345">
        <v>4</v>
      </c>
      <c r="B40" s="1333">
        <v>262</v>
      </c>
      <c r="C40" s="1351" t="s">
        <v>470</v>
      </c>
      <c r="D40" s="11" t="s">
        <v>468</v>
      </c>
      <c r="E40" s="71"/>
      <c r="F40" s="67"/>
      <c r="G40" s="72"/>
      <c r="H40" s="67"/>
      <c r="I40" s="67"/>
      <c r="J40" s="67"/>
    </row>
    <row r="41" spans="1:10" ht="22.35" hidden="1" customHeight="1" x14ac:dyDescent="0.25">
      <c r="A41" s="1346"/>
      <c r="B41" s="1334"/>
      <c r="C41" s="1352"/>
      <c r="D41" s="70"/>
      <c r="E41" s="71"/>
      <c r="F41" s="67"/>
      <c r="G41" s="72"/>
      <c r="H41" s="67"/>
      <c r="I41" s="67"/>
      <c r="J41" s="67"/>
    </row>
    <row r="42" spans="1:10" ht="22.35" hidden="1" customHeight="1" x14ac:dyDescent="0.25">
      <c r="A42" s="1347"/>
      <c r="B42" s="1340"/>
      <c r="C42" s="1353"/>
      <c r="D42" s="70"/>
      <c r="E42" s="71"/>
      <c r="F42" s="67"/>
      <c r="G42" s="72"/>
      <c r="H42" s="67"/>
      <c r="I42" s="67"/>
      <c r="J42" s="67"/>
    </row>
    <row r="43" spans="1:10" ht="22.35" hidden="1" customHeight="1" x14ac:dyDescent="0.25">
      <c r="A43" s="436"/>
      <c r="B43" s="1336" t="s">
        <v>469</v>
      </c>
      <c r="C43" s="1336"/>
      <c r="D43" s="1336"/>
      <c r="E43" s="437"/>
      <c r="F43" s="437"/>
      <c r="G43" s="438"/>
      <c r="H43" s="256">
        <f>SUM(H40:H42)</f>
        <v>0</v>
      </c>
      <c r="I43" s="256">
        <f t="shared" ref="I43:J43" si="6">SUM(I40:I42)</f>
        <v>0</v>
      </c>
      <c r="J43" s="256">
        <f t="shared" si="6"/>
        <v>0</v>
      </c>
    </row>
    <row r="44" spans="1:10" ht="30.95" hidden="1" customHeight="1" x14ac:dyDescent="0.25">
      <c r="A44" s="1345">
        <v>5</v>
      </c>
      <c r="B44" s="1333">
        <v>266</v>
      </c>
      <c r="C44" s="1348" t="s">
        <v>471</v>
      </c>
      <c r="D44" s="440" t="s">
        <v>472</v>
      </c>
      <c r="E44" s="71"/>
      <c r="F44" s="67"/>
      <c r="G44" s="72"/>
      <c r="H44" s="67"/>
      <c r="I44" s="67"/>
      <c r="J44" s="67"/>
    </row>
    <row r="45" spans="1:10" ht="50.25" hidden="1" customHeight="1" x14ac:dyDescent="0.25">
      <c r="A45" s="1346"/>
      <c r="B45" s="1334"/>
      <c r="C45" s="1349"/>
      <c r="D45" s="11" t="s">
        <v>80</v>
      </c>
      <c r="E45" s="71"/>
      <c r="F45" s="67"/>
      <c r="G45" s="72"/>
      <c r="H45" s="67"/>
      <c r="I45" s="67"/>
      <c r="J45" s="67"/>
    </row>
    <row r="46" spans="1:10" ht="18" hidden="1" customHeight="1" x14ac:dyDescent="0.25">
      <c r="A46" s="1347"/>
      <c r="B46" s="1340"/>
      <c r="C46" s="1350"/>
      <c r="D46" s="70"/>
      <c r="E46" s="71"/>
      <c r="F46" s="67"/>
      <c r="G46" s="72"/>
      <c r="H46" s="67"/>
      <c r="I46" s="67"/>
      <c r="J46" s="67"/>
    </row>
    <row r="47" spans="1:10" ht="22.35" hidden="1" customHeight="1" x14ac:dyDescent="0.25">
      <c r="A47" s="436"/>
      <c r="B47" s="1336" t="s">
        <v>473</v>
      </c>
      <c r="C47" s="1336"/>
      <c r="D47" s="1336"/>
      <c r="E47" s="437"/>
      <c r="F47" s="437"/>
      <c r="G47" s="438"/>
      <c r="H47" s="256">
        <f>SUM(H44:H46)</f>
        <v>0</v>
      </c>
      <c r="I47" s="256">
        <f t="shared" ref="I47:J47" si="7">SUM(I44:I46)</f>
        <v>0</v>
      </c>
      <c r="J47" s="256">
        <f t="shared" si="7"/>
        <v>0</v>
      </c>
    </row>
    <row r="48" spans="1:10" ht="46.15" hidden="1" customHeight="1" x14ac:dyDescent="0.25">
      <c r="A48" s="1345">
        <v>6</v>
      </c>
      <c r="B48" s="1333">
        <v>290</v>
      </c>
      <c r="C48" s="1331" t="s">
        <v>12</v>
      </c>
      <c r="D48" s="11" t="s">
        <v>13</v>
      </c>
      <c r="E48" s="71"/>
      <c r="F48" s="67"/>
      <c r="G48" s="72"/>
      <c r="H48" s="67"/>
      <c r="I48" s="67"/>
      <c r="J48" s="67"/>
    </row>
    <row r="49" spans="1:10" ht="18" hidden="1" customHeight="1" x14ac:dyDescent="0.25">
      <c r="A49" s="1347"/>
      <c r="B49" s="1340"/>
      <c r="C49" s="1332"/>
      <c r="D49" s="70"/>
      <c r="E49" s="71"/>
      <c r="F49" s="67"/>
      <c r="G49" s="72"/>
      <c r="H49" s="67"/>
      <c r="I49" s="67"/>
      <c r="J49" s="67"/>
    </row>
    <row r="50" spans="1:10" ht="22.35" hidden="1" customHeight="1" x14ac:dyDescent="0.25">
      <c r="A50" s="436"/>
      <c r="B50" s="1336" t="s">
        <v>474</v>
      </c>
      <c r="C50" s="1336"/>
      <c r="D50" s="1336"/>
      <c r="E50" s="437"/>
      <c r="F50" s="437"/>
      <c r="G50" s="438"/>
      <c r="H50" s="256">
        <f>SUM(H48:H49)</f>
        <v>0</v>
      </c>
      <c r="I50" s="256">
        <f t="shared" ref="I50:J50" si="8">SUM(I48:I49)</f>
        <v>0</v>
      </c>
      <c r="J50" s="256">
        <f t="shared" si="8"/>
        <v>0</v>
      </c>
    </row>
    <row r="51" spans="1:10" ht="21.95" hidden="1" customHeight="1" x14ac:dyDescent="0.25">
      <c r="A51" s="1354" t="s">
        <v>14</v>
      </c>
      <c r="B51" s="1355"/>
      <c r="C51" s="1355"/>
      <c r="D51" s="1355"/>
      <c r="E51" s="1355"/>
      <c r="F51" s="1355"/>
      <c r="G51" s="1356"/>
      <c r="H51" s="9">
        <f>H30+H35+H39+H43+H47+H50</f>
        <v>0</v>
      </c>
      <c r="I51" s="9">
        <f t="shared" ref="I51:J51" si="9">I30+I35+I39+I43+I47+I50</f>
        <v>0</v>
      </c>
      <c r="J51" s="9">
        <f t="shared" si="9"/>
        <v>0</v>
      </c>
    </row>
    <row r="52" spans="1:10" hidden="1" x14ac:dyDescent="0.25"/>
    <row r="53" spans="1:10" ht="44.1" hidden="1" customHeight="1" x14ac:dyDescent="0.25">
      <c r="A53" s="1357" t="s">
        <v>107</v>
      </c>
      <c r="B53" s="1357"/>
      <c r="C53" s="1357"/>
      <c r="D53" s="1357"/>
      <c r="E53" s="1357"/>
      <c r="F53" s="1357"/>
      <c r="G53" s="1357"/>
      <c r="H53" s="1357"/>
      <c r="I53" s="1357"/>
      <c r="J53" s="1357"/>
    </row>
    <row r="54" spans="1:10" ht="26.1" hidden="1" customHeight="1" x14ac:dyDescent="0.25">
      <c r="A54" s="1341" t="s">
        <v>106</v>
      </c>
      <c r="B54" s="1341" t="s">
        <v>0</v>
      </c>
      <c r="C54" s="1341" t="s">
        <v>105</v>
      </c>
      <c r="D54" s="1341" t="s">
        <v>77</v>
      </c>
      <c r="E54" s="1343" t="s">
        <v>49</v>
      </c>
      <c r="F54" s="1343" t="s">
        <v>88</v>
      </c>
      <c r="G54" s="1344" t="s">
        <v>103</v>
      </c>
      <c r="H54" s="1325" t="s">
        <v>104</v>
      </c>
      <c r="I54" s="1325"/>
      <c r="J54" s="1325"/>
    </row>
    <row r="55" spans="1:10" ht="50.1" hidden="1" customHeight="1" x14ac:dyDescent="0.25">
      <c r="A55" s="1342"/>
      <c r="B55" s="1342"/>
      <c r="C55" s="1342"/>
      <c r="D55" s="1342"/>
      <c r="E55" s="1343"/>
      <c r="F55" s="1343"/>
      <c r="G55" s="1344"/>
      <c r="H55" s="51">
        <f>H14</f>
        <v>2025</v>
      </c>
      <c r="I55" s="51">
        <f t="shared" ref="I55:J55" si="10">I14</f>
        <v>2026</v>
      </c>
      <c r="J55" s="51">
        <f t="shared" si="10"/>
        <v>2027</v>
      </c>
    </row>
    <row r="56" spans="1:10" ht="52.7" hidden="1" customHeight="1" x14ac:dyDescent="0.25">
      <c r="A56" s="21">
        <v>1</v>
      </c>
      <c r="B56" s="22">
        <v>290</v>
      </c>
      <c r="C56" s="19" t="s">
        <v>12</v>
      </c>
      <c r="D56" s="11" t="s">
        <v>13</v>
      </c>
      <c r="E56" s="6"/>
      <c r="F56" s="7"/>
      <c r="G56" s="8"/>
      <c r="H56" s="7"/>
      <c r="I56" s="7"/>
      <c r="J56" s="7"/>
    </row>
    <row r="57" spans="1:10" ht="21.95" hidden="1" customHeight="1" x14ac:dyDescent="0.25">
      <c r="A57" s="1354" t="s">
        <v>15</v>
      </c>
      <c r="B57" s="1355"/>
      <c r="C57" s="1355"/>
      <c r="D57" s="1355"/>
      <c r="E57" s="1355"/>
      <c r="F57" s="1355"/>
      <c r="G57" s="1356"/>
      <c r="H57" s="9">
        <f>SUM(H56:H56)</f>
        <v>0</v>
      </c>
      <c r="I57" s="9">
        <f>SUM(I56:I56)</f>
        <v>0</v>
      </c>
      <c r="J57" s="9">
        <f>SUM(J56:J56)</f>
        <v>0</v>
      </c>
    </row>
    <row r="58" spans="1:10" hidden="1" x14ac:dyDescent="0.25"/>
    <row r="59" spans="1:10" s="59" customFormat="1" ht="30" hidden="1" customHeight="1" x14ac:dyDescent="0.25">
      <c r="A59" s="1359" t="s">
        <v>498</v>
      </c>
      <c r="B59" s="1359"/>
      <c r="C59" s="1359"/>
      <c r="D59" s="1359"/>
      <c r="E59" s="1359"/>
      <c r="F59" s="1359"/>
      <c r="G59" s="1359"/>
      <c r="H59" s="1359"/>
      <c r="I59" s="1359"/>
      <c r="J59" s="1359"/>
    </row>
    <row r="60" spans="1:10" s="59" customFormat="1" ht="26.1" hidden="1" customHeight="1" x14ac:dyDescent="0.25">
      <c r="A60" s="1360" t="s">
        <v>106</v>
      </c>
      <c r="B60" s="1360" t="s">
        <v>0</v>
      </c>
      <c r="C60" s="1360" t="s">
        <v>105</v>
      </c>
      <c r="D60" s="1360" t="s">
        <v>77</v>
      </c>
      <c r="E60" s="1362" t="s">
        <v>49</v>
      </c>
      <c r="F60" s="1362" t="s">
        <v>87</v>
      </c>
      <c r="G60" s="1363" t="s">
        <v>503</v>
      </c>
      <c r="H60" s="1358" t="s">
        <v>104</v>
      </c>
      <c r="I60" s="1358"/>
      <c r="J60" s="1358"/>
    </row>
    <row r="61" spans="1:10" s="59" customFormat="1" ht="50.1" hidden="1" customHeight="1" x14ac:dyDescent="0.25">
      <c r="A61" s="1361"/>
      <c r="B61" s="1361"/>
      <c r="C61" s="1361"/>
      <c r="D61" s="1361"/>
      <c r="E61" s="1362"/>
      <c r="F61" s="1362"/>
      <c r="G61" s="1363"/>
      <c r="H61" s="51">
        <f>H14</f>
        <v>2025</v>
      </c>
      <c r="I61" s="51">
        <f t="shared" ref="I61:J61" si="11">I14</f>
        <v>2026</v>
      </c>
      <c r="J61" s="51">
        <f t="shared" si="11"/>
        <v>2027</v>
      </c>
    </row>
    <row r="62" spans="1:10" s="59" customFormat="1" ht="30" hidden="1" x14ac:dyDescent="0.25">
      <c r="A62" s="1345">
        <v>1</v>
      </c>
      <c r="B62" s="1333">
        <v>262</v>
      </c>
      <c r="C62" s="1351" t="s">
        <v>470</v>
      </c>
      <c r="D62" s="11" t="s">
        <v>468</v>
      </c>
      <c r="E62" s="71"/>
      <c r="F62" s="67"/>
      <c r="G62" s="72"/>
      <c r="H62" s="67"/>
      <c r="I62" s="67"/>
      <c r="J62" s="67"/>
    </row>
    <row r="63" spans="1:10" s="59" customFormat="1" ht="18" hidden="1" customHeight="1" x14ac:dyDescent="0.25">
      <c r="A63" s="1346"/>
      <c r="B63" s="1334"/>
      <c r="C63" s="1352"/>
      <c r="D63" s="70"/>
      <c r="E63" s="71"/>
      <c r="F63" s="67"/>
      <c r="G63" s="72"/>
      <c r="H63" s="67"/>
      <c r="I63" s="67"/>
      <c r="J63" s="67"/>
    </row>
    <row r="64" spans="1:10" s="59" customFormat="1" ht="18" hidden="1" customHeight="1" x14ac:dyDescent="0.25">
      <c r="A64" s="1347"/>
      <c r="B64" s="1340"/>
      <c r="C64" s="1353"/>
      <c r="D64" s="70"/>
      <c r="E64" s="71"/>
      <c r="F64" s="67"/>
      <c r="G64" s="72"/>
      <c r="H64" s="67"/>
      <c r="I64" s="67"/>
      <c r="J64" s="67"/>
    </row>
    <row r="65" spans="1:10" s="59" customFormat="1" ht="22.35" hidden="1" customHeight="1" x14ac:dyDescent="0.25">
      <c r="A65" s="436"/>
      <c r="B65" s="1336" t="s">
        <v>469</v>
      </c>
      <c r="C65" s="1336"/>
      <c r="D65" s="1336"/>
      <c r="E65" s="437"/>
      <c r="F65" s="437"/>
      <c r="G65" s="438"/>
      <c r="H65" s="256">
        <f>SUM(H62:H64)</f>
        <v>0</v>
      </c>
      <c r="I65" s="256">
        <f t="shared" ref="I65:J65" si="12">SUM(I62:I64)</f>
        <v>0</v>
      </c>
      <c r="J65" s="256">
        <f t="shared" si="12"/>
        <v>0</v>
      </c>
    </row>
    <row r="66" spans="1:10" s="59" customFormat="1" ht="33.4" hidden="1" customHeight="1" x14ac:dyDescent="0.25">
      <c r="A66" s="1345">
        <v>2</v>
      </c>
      <c r="B66" s="1333">
        <v>264</v>
      </c>
      <c r="C66" s="1351" t="s">
        <v>500</v>
      </c>
      <c r="D66" s="11" t="s">
        <v>468</v>
      </c>
      <c r="E66" s="71"/>
      <c r="F66" s="67"/>
      <c r="G66" s="72"/>
      <c r="H66" s="67"/>
      <c r="I66" s="67"/>
      <c r="J66" s="67"/>
    </row>
    <row r="67" spans="1:10" s="59" customFormat="1" ht="48.4" hidden="1" customHeight="1" x14ac:dyDescent="0.25">
      <c r="A67" s="1346"/>
      <c r="B67" s="1334"/>
      <c r="C67" s="1352"/>
      <c r="D67" s="546" t="s">
        <v>501</v>
      </c>
      <c r="E67" s="547"/>
      <c r="F67" s="96"/>
      <c r="G67" s="548"/>
      <c r="H67" s="96"/>
      <c r="I67" s="96"/>
      <c r="J67" s="96"/>
    </row>
    <row r="68" spans="1:10" s="59" customFormat="1" ht="22.35" hidden="1" customHeight="1" x14ac:dyDescent="0.25">
      <c r="A68" s="1347"/>
      <c r="B68" s="1340"/>
      <c r="C68" s="1353"/>
      <c r="D68" s="70"/>
      <c r="E68" s="71"/>
      <c r="F68" s="67"/>
      <c r="G68" s="72"/>
      <c r="H68" s="67"/>
      <c r="I68" s="67"/>
      <c r="J68" s="67"/>
    </row>
    <row r="69" spans="1:10" s="59" customFormat="1" ht="22.35" hidden="1" customHeight="1" x14ac:dyDescent="0.25">
      <c r="A69" s="436"/>
      <c r="B69" s="1336" t="s">
        <v>504</v>
      </c>
      <c r="C69" s="1336"/>
      <c r="D69" s="1336"/>
      <c r="E69" s="437"/>
      <c r="F69" s="437"/>
      <c r="G69" s="438"/>
      <c r="H69" s="256">
        <f>SUM(H66:H68)</f>
        <v>0</v>
      </c>
      <c r="I69" s="256">
        <f t="shared" ref="I69:J69" si="13">SUM(I66:I68)</f>
        <v>0</v>
      </c>
      <c r="J69" s="256">
        <f t="shared" si="13"/>
        <v>0</v>
      </c>
    </row>
    <row r="70" spans="1:10" s="59" customFormat="1" ht="22.35" hidden="1" customHeight="1" x14ac:dyDescent="0.25">
      <c r="A70" s="1354" t="s">
        <v>499</v>
      </c>
      <c r="B70" s="1355"/>
      <c r="C70" s="1355"/>
      <c r="D70" s="1355"/>
      <c r="E70" s="1355"/>
      <c r="F70" s="1355"/>
      <c r="G70" s="1356"/>
      <c r="H70" s="9">
        <f>H65+H69</f>
        <v>0</v>
      </c>
      <c r="I70" s="9">
        <f t="shared" ref="I70:J70" si="14">I65+I69</f>
        <v>0</v>
      </c>
      <c r="J70" s="9">
        <f t="shared" si="14"/>
        <v>0</v>
      </c>
    </row>
    <row r="71" spans="1:10" hidden="1" x14ac:dyDescent="0.25"/>
    <row r="72" spans="1:10" ht="21.95" hidden="1" customHeight="1" x14ac:dyDescent="0.25">
      <c r="A72" s="1324" t="s">
        <v>493</v>
      </c>
      <c r="B72" s="1324"/>
      <c r="C72" s="1324"/>
      <c r="D72" s="1324"/>
      <c r="E72" s="1324"/>
      <c r="F72" s="1324"/>
      <c r="G72" s="1324"/>
      <c r="H72" s="1324"/>
      <c r="I72" s="1324"/>
      <c r="J72" s="1324"/>
    </row>
    <row r="73" spans="1:10" ht="26.1" hidden="1" customHeight="1" x14ac:dyDescent="0.25">
      <c r="A73" s="1341" t="s">
        <v>106</v>
      </c>
      <c r="B73" s="1341" t="s">
        <v>0</v>
      </c>
      <c r="C73" s="1341" t="s">
        <v>105</v>
      </c>
      <c r="D73" s="1341" t="s">
        <v>77</v>
      </c>
      <c r="E73" s="1343" t="s">
        <v>49</v>
      </c>
      <c r="F73" s="1343" t="s">
        <v>88</v>
      </c>
      <c r="G73" s="1344" t="s">
        <v>103</v>
      </c>
      <c r="H73" s="1325" t="s">
        <v>104</v>
      </c>
      <c r="I73" s="1325"/>
      <c r="J73" s="1325"/>
    </row>
    <row r="74" spans="1:10" ht="50.1" hidden="1" customHeight="1" x14ac:dyDescent="0.25">
      <c r="A74" s="1342"/>
      <c r="B74" s="1342"/>
      <c r="C74" s="1342"/>
      <c r="D74" s="1342"/>
      <c r="E74" s="1343"/>
      <c r="F74" s="1343"/>
      <c r="G74" s="1344"/>
      <c r="H74" s="51">
        <f>H14</f>
        <v>2025</v>
      </c>
      <c r="I74" s="51">
        <f t="shared" ref="I74:J74" si="15">I14</f>
        <v>2026</v>
      </c>
      <c r="J74" s="51">
        <f t="shared" si="15"/>
        <v>2027</v>
      </c>
    </row>
    <row r="75" spans="1:10" ht="54.2" hidden="1" customHeight="1" x14ac:dyDescent="0.25">
      <c r="A75" s="21">
        <v>1</v>
      </c>
      <c r="B75" s="22">
        <v>290</v>
      </c>
      <c r="C75" s="19" t="s">
        <v>12</v>
      </c>
      <c r="D75" s="11" t="s">
        <v>17</v>
      </c>
      <c r="E75" s="6"/>
      <c r="F75" s="7"/>
      <c r="G75" s="8"/>
      <c r="H75" s="7"/>
      <c r="I75" s="7"/>
      <c r="J75" s="7"/>
    </row>
    <row r="76" spans="1:10" ht="21.95" hidden="1" customHeight="1" x14ac:dyDescent="0.25">
      <c r="A76" s="1364" t="s">
        <v>639</v>
      </c>
      <c r="B76" s="1365"/>
      <c r="C76" s="1365"/>
      <c r="D76" s="1365"/>
      <c r="E76" s="1365"/>
      <c r="F76" s="1365"/>
      <c r="G76" s="1366"/>
      <c r="H76" s="9">
        <f>SUM(H75:H75)</f>
        <v>0</v>
      </c>
      <c r="I76" s="9">
        <f>SUM(I75:I75)</f>
        <v>0</v>
      </c>
      <c r="J76" s="9">
        <f>SUM(J75:J75)</f>
        <v>0</v>
      </c>
    </row>
    <row r="77" spans="1:10" hidden="1" x14ac:dyDescent="0.25"/>
    <row r="78" spans="1:10" ht="50.1" hidden="1" customHeight="1" x14ac:dyDescent="0.25">
      <c r="A78" s="1367" t="s">
        <v>494</v>
      </c>
      <c r="B78" s="1367"/>
      <c r="C78" s="1367"/>
      <c r="D78" s="1367"/>
      <c r="E78" s="1367"/>
      <c r="F78" s="1367"/>
      <c r="G78" s="1367"/>
      <c r="H78" s="1367"/>
      <c r="I78" s="1367"/>
      <c r="J78" s="1367"/>
    </row>
    <row r="79" spans="1:10" ht="21.95" hidden="1" customHeight="1" x14ac:dyDescent="0.25">
      <c r="A79" s="1341" t="s">
        <v>106</v>
      </c>
      <c r="B79" s="1341" t="s">
        <v>0</v>
      </c>
      <c r="C79" s="1341" t="s">
        <v>105</v>
      </c>
      <c r="D79" s="1341" t="s">
        <v>77</v>
      </c>
      <c r="E79" s="1368"/>
      <c r="F79" s="1343" t="s">
        <v>35</v>
      </c>
      <c r="G79" s="1343" t="s">
        <v>89</v>
      </c>
      <c r="H79" s="1325" t="s">
        <v>104</v>
      </c>
      <c r="I79" s="1325"/>
      <c r="J79" s="1325"/>
    </row>
    <row r="80" spans="1:10" ht="21.95" hidden="1" customHeight="1" x14ac:dyDescent="0.25">
      <c r="A80" s="1342"/>
      <c r="B80" s="1342"/>
      <c r="C80" s="1342"/>
      <c r="D80" s="1369"/>
      <c r="E80" s="1370"/>
      <c r="F80" s="1343"/>
      <c r="G80" s="1343"/>
      <c r="H80" s="51">
        <f>H14</f>
        <v>2025</v>
      </c>
      <c r="I80" s="51">
        <f t="shared" ref="I80:J80" si="16">I14</f>
        <v>2026</v>
      </c>
      <c r="J80" s="51">
        <f t="shared" si="16"/>
        <v>2027</v>
      </c>
    </row>
    <row r="81" spans="1:10" ht="78.95" hidden="1" customHeight="1" x14ac:dyDescent="0.25">
      <c r="A81" s="21">
        <v>1</v>
      </c>
      <c r="B81" s="22">
        <v>290</v>
      </c>
      <c r="C81" s="19" t="s">
        <v>12</v>
      </c>
      <c r="D81" s="1371" t="s">
        <v>18</v>
      </c>
      <c r="E81" s="1372"/>
      <c r="F81" s="7"/>
      <c r="G81" s="8"/>
      <c r="H81" s="7"/>
      <c r="I81" s="7"/>
      <c r="J81" s="7"/>
    </row>
    <row r="82" spans="1:10" ht="21.95" hidden="1" customHeight="1" x14ac:dyDescent="0.25">
      <c r="A82" s="1321" t="s">
        <v>19</v>
      </c>
      <c r="B82" s="1322"/>
      <c r="C82" s="1322"/>
      <c r="D82" s="1322"/>
      <c r="E82" s="1322"/>
      <c r="F82" s="1322"/>
      <c r="G82" s="1323"/>
      <c r="H82" s="9">
        <f>SUM(H81:H81)</f>
        <v>0</v>
      </c>
      <c r="I82" s="9">
        <f>SUM(I81:I81)</f>
        <v>0</v>
      </c>
      <c r="J82" s="9">
        <f>SUM(J81:J81)</f>
        <v>0</v>
      </c>
    </row>
    <row r="83" spans="1:10" hidden="1" x14ac:dyDescent="0.25"/>
    <row r="84" spans="1:10" ht="21.95" hidden="1" customHeight="1" x14ac:dyDescent="0.25">
      <c r="A84" s="1324" t="s">
        <v>20</v>
      </c>
      <c r="B84" s="1324"/>
      <c r="C84" s="1324"/>
      <c r="D84" s="1324"/>
      <c r="E84" s="1324"/>
      <c r="F84" s="1324"/>
      <c r="G84" s="1324"/>
      <c r="H84" s="1324"/>
      <c r="I84" s="1324"/>
      <c r="J84" s="1373"/>
    </row>
    <row r="85" spans="1:10" ht="21.95" hidden="1" customHeight="1" x14ac:dyDescent="0.25">
      <c r="A85" s="1341" t="s">
        <v>106</v>
      </c>
      <c r="B85" s="1341" t="s">
        <v>0</v>
      </c>
      <c r="C85" s="1341" t="s">
        <v>105</v>
      </c>
      <c r="D85" s="1341" t="s">
        <v>77</v>
      </c>
      <c r="E85" s="1368"/>
      <c r="F85" s="1343" t="s">
        <v>21</v>
      </c>
      <c r="G85" s="1343" t="s">
        <v>22</v>
      </c>
      <c r="H85" s="1325" t="s">
        <v>104</v>
      </c>
      <c r="I85" s="1325"/>
      <c r="J85" s="1325"/>
    </row>
    <row r="86" spans="1:10" ht="23.45" hidden="1" customHeight="1" x14ac:dyDescent="0.25">
      <c r="A86" s="1342"/>
      <c r="B86" s="1342"/>
      <c r="C86" s="1342"/>
      <c r="D86" s="1369"/>
      <c r="E86" s="1370"/>
      <c r="F86" s="1343"/>
      <c r="G86" s="1343"/>
      <c r="H86" s="51">
        <f>H14</f>
        <v>2025</v>
      </c>
      <c r="I86" s="51">
        <f t="shared" ref="I86:J86" si="17">I14</f>
        <v>2026</v>
      </c>
      <c r="J86" s="51">
        <f t="shared" si="17"/>
        <v>2027</v>
      </c>
    </row>
    <row r="87" spans="1:10" ht="21.95" hidden="1" customHeight="1" x14ac:dyDescent="0.25">
      <c r="A87" s="21">
        <v>1</v>
      </c>
      <c r="B87" s="1333">
        <v>291</v>
      </c>
      <c r="C87" s="19" t="s">
        <v>12</v>
      </c>
      <c r="D87" s="1374" t="s">
        <v>23</v>
      </c>
      <c r="E87" s="1375"/>
      <c r="F87" s="822"/>
      <c r="G87" s="10">
        <f>'расшифровка 4'!G95</f>
        <v>2.1999999999999999E-2</v>
      </c>
      <c r="H87" s="67"/>
      <c r="I87" s="67"/>
      <c r="J87" s="67"/>
    </row>
    <row r="88" spans="1:10" ht="21.95" hidden="1" customHeight="1" x14ac:dyDescent="0.25">
      <c r="A88" s="21">
        <v>2</v>
      </c>
      <c r="B88" s="1340"/>
      <c r="C88" s="19" t="s">
        <v>12</v>
      </c>
      <c r="D88" s="1374" t="s">
        <v>24</v>
      </c>
      <c r="E88" s="1375"/>
      <c r="F88" s="822"/>
      <c r="G88" s="10" t="s">
        <v>109</v>
      </c>
      <c r="H88" s="67"/>
      <c r="I88" s="67"/>
      <c r="J88" s="67"/>
    </row>
    <row r="89" spans="1:10" ht="21.95" hidden="1" customHeight="1" x14ac:dyDescent="0.25">
      <c r="A89" s="1321" t="s">
        <v>25</v>
      </c>
      <c r="B89" s="1322"/>
      <c r="C89" s="1322"/>
      <c r="D89" s="1322"/>
      <c r="E89" s="1322"/>
      <c r="F89" s="1322"/>
      <c r="G89" s="1323"/>
      <c r="H89" s="9">
        <f>H87+H88</f>
        <v>0</v>
      </c>
      <c r="I89" s="9">
        <f t="shared" ref="I89:J89" si="18">I87+I88</f>
        <v>0</v>
      </c>
      <c r="J89" s="9">
        <f t="shared" si="18"/>
        <v>0</v>
      </c>
    </row>
    <row r="90" spans="1:10" hidden="1" x14ac:dyDescent="0.25"/>
    <row r="91" spans="1:10" ht="21.95" hidden="1" customHeight="1" x14ac:dyDescent="0.25">
      <c r="A91" s="1324" t="s">
        <v>26</v>
      </c>
      <c r="B91" s="1324"/>
      <c r="C91" s="1324"/>
      <c r="D91" s="1324"/>
      <c r="E91" s="1324"/>
      <c r="F91" s="1324"/>
      <c r="G91" s="1324"/>
      <c r="H91" s="1324"/>
      <c r="I91" s="1324"/>
      <c r="J91" s="1373"/>
    </row>
    <row r="92" spans="1:10" ht="21.95" hidden="1" customHeight="1" x14ac:dyDescent="0.25">
      <c r="A92" s="1341" t="s">
        <v>106</v>
      </c>
      <c r="B92" s="1341" t="s">
        <v>0</v>
      </c>
      <c r="C92" s="1341" t="s">
        <v>105</v>
      </c>
      <c r="D92" s="1376" t="s">
        <v>77</v>
      </c>
      <c r="E92" s="1376"/>
      <c r="F92" s="1377" t="s">
        <v>27</v>
      </c>
      <c r="G92" s="1348" t="s">
        <v>28</v>
      </c>
      <c r="H92" s="1325" t="s">
        <v>104</v>
      </c>
      <c r="I92" s="1325"/>
      <c r="J92" s="1325"/>
    </row>
    <row r="93" spans="1:10" ht="44.25" hidden="1" customHeight="1" x14ac:dyDescent="0.25">
      <c r="A93" s="1342"/>
      <c r="B93" s="1342"/>
      <c r="C93" s="1342"/>
      <c r="D93" s="1376"/>
      <c r="E93" s="1376"/>
      <c r="F93" s="1378"/>
      <c r="G93" s="1350"/>
      <c r="H93" s="51">
        <f>H14</f>
        <v>2025</v>
      </c>
      <c r="I93" s="51">
        <f t="shared" ref="I93:J93" si="19">I14</f>
        <v>2026</v>
      </c>
      <c r="J93" s="51">
        <f t="shared" si="19"/>
        <v>2027</v>
      </c>
    </row>
    <row r="94" spans="1:10" ht="21.95" hidden="1" customHeight="1" x14ac:dyDescent="0.25">
      <c r="A94" s="21">
        <v>1</v>
      </c>
      <c r="B94" s="1379">
        <v>291</v>
      </c>
      <c r="C94" s="19" t="s">
        <v>12</v>
      </c>
      <c r="D94" s="1380" t="s">
        <v>29</v>
      </c>
      <c r="E94" s="1380"/>
      <c r="F94" s="5"/>
      <c r="G94" s="2"/>
      <c r="H94" s="67"/>
      <c r="I94" s="67"/>
      <c r="J94" s="67"/>
    </row>
    <row r="95" spans="1:10" ht="33.950000000000003" hidden="1" customHeight="1" x14ac:dyDescent="0.25">
      <c r="A95" s="21">
        <v>2</v>
      </c>
      <c r="B95" s="1379"/>
      <c r="C95" s="19" t="s">
        <v>12</v>
      </c>
      <c r="D95" s="1381" t="s">
        <v>81</v>
      </c>
      <c r="E95" s="1382"/>
      <c r="F95" s="4" t="s">
        <v>30</v>
      </c>
      <c r="G95" s="1" t="s">
        <v>30</v>
      </c>
      <c r="H95" s="67"/>
      <c r="I95" s="67"/>
      <c r="J95" s="67"/>
    </row>
    <row r="96" spans="1:10" ht="21.95" hidden="1" customHeight="1" x14ac:dyDescent="0.25">
      <c r="A96" s="21">
        <v>3</v>
      </c>
      <c r="B96" s="1379"/>
      <c r="C96" s="19" t="s">
        <v>12</v>
      </c>
      <c r="D96" s="1383"/>
      <c r="E96" s="1384"/>
      <c r="F96" s="4" t="s">
        <v>30</v>
      </c>
      <c r="G96" s="1" t="s">
        <v>30</v>
      </c>
      <c r="H96" s="67"/>
      <c r="I96" s="67"/>
      <c r="J96" s="67"/>
    </row>
    <row r="97" spans="1:10" ht="21.95" hidden="1" customHeight="1" x14ac:dyDescent="0.25">
      <c r="A97" s="1321" t="s">
        <v>31</v>
      </c>
      <c r="B97" s="1322"/>
      <c r="C97" s="1322"/>
      <c r="D97" s="1322"/>
      <c r="E97" s="1322"/>
      <c r="F97" s="1322"/>
      <c r="G97" s="1323"/>
      <c r="H97" s="9">
        <f>SUM(H94:H96)</f>
        <v>0</v>
      </c>
      <c r="I97" s="9">
        <f t="shared" ref="I97:J97" si="20">SUM(I94:I96)</f>
        <v>0</v>
      </c>
      <c r="J97" s="9">
        <f t="shared" si="20"/>
        <v>0</v>
      </c>
    </row>
    <row r="98" spans="1:10" hidden="1" x14ac:dyDescent="0.25"/>
    <row r="99" spans="1:10" ht="21.95" hidden="1" customHeight="1" x14ac:dyDescent="0.25">
      <c r="A99" s="1324" t="s">
        <v>592</v>
      </c>
      <c r="B99" s="1324"/>
      <c r="C99" s="1324"/>
      <c r="D99" s="1324"/>
      <c r="E99" s="1324"/>
      <c r="F99" s="1324"/>
      <c r="G99" s="1324"/>
      <c r="H99" s="1324"/>
      <c r="I99" s="1324"/>
      <c r="J99" s="1373"/>
    </row>
    <row r="100" spans="1:10" ht="21.95" hidden="1" customHeight="1" x14ac:dyDescent="0.25">
      <c r="A100" s="1341" t="s">
        <v>106</v>
      </c>
      <c r="B100" s="1341" t="s">
        <v>0</v>
      </c>
      <c r="C100" s="1341" t="s">
        <v>105</v>
      </c>
      <c r="D100" s="1325" t="s">
        <v>77</v>
      </c>
      <c r="E100" s="1325"/>
      <c r="F100" s="1325"/>
      <c r="G100" s="1325"/>
      <c r="H100" s="1325" t="s">
        <v>104</v>
      </c>
      <c r="I100" s="1325"/>
      <c r="J100" s="1325"/>
    </row>
    <row r="101" spans="1:10" ht="21.95" hidden="1" customHeight="1" x14ac:dyDescent="0.25">
      <c r="A101" s="1342"/>
      <c r="B101" s="1342"/>
      <c r="C101" s="1342"/>
      <c r="D101" s="1325"/>
      <c r="E101" s="1325"/>
      <c r="F101" s="1325"/>
      <c r="G101" s="1325"/>
      <c r="H101" s="51">
        <f>H14</f>
        <v>2025</v>
      </c>
      <c r="I101" s="51">
        <f t="shared" ref="I101:J101" si="21">I14</f>
        <v>2026</v>
      </c>
      <c r="J101" s="51">
        <f t="shared" si="21"/>
        <v>2027</v>
      </c>
    </row>
    <row r="102" spans="1:10" ht="21.95" hidden="1" customHeight="1" x14ac:dyDescent="0.25">
      <c r="A102" s="21">
        <v>1</v>
      </c>
      <c r="B102" s="1385">
        <v>291</v>
      </c>
      <c r="C102" s="19" t="s">
        <v>12</v>
      </c>
      <c r="D102" s="1387" t="s">
        <v>97</v>
      </c>
      <c r="E102" s="1388"/>
      <c r="F102" s="1388"/>
      <c r="G102" s="1389"/>
      <c r="H102" s="67"/>
      <c r="I102" s="67"/>
      <c r="J102" s="67"/>
    </row>
    <row r="103" spans="1:10" ht="21.95" hidden="1" customHeight="1" x14ac:dyDescent="0.25">
      <c r="A103" s="21">
        <v>2</v>
      </c>
      <c r="B103" s="1386"/>
      <c r="C103" s="19" t="s">
        <v>12</v>
      </c>
      <c r="D103" s="1390"/>
      <c r="E103" s="1391"/>
      <c r="F103" s="1391"/>
      <c r="G103" s="1392"/>
      <c r="H103" s="67"/>
      <c r="I103" s="67"/>
      <c r="J103" s="67"/>
    </row>
    <row r="104" spans="1:10" ht="21.95" hidden="1" customHeight="1" x14ac:dyDescent="0.25">
      <c r="A104" s="1321" t="s">
        <v>33</v>
      </c>
      <c r="B104" s="1322"/>
      <c r="C104" s="1322"/>
      <c r="D104" s="1322"/>
      <c r="E104" s="1322"/>
      <c r="F104" s="1322"/>
      <c r="G104" s="1323"/>
      <c r="H104" s="9">
        <f>SUM(H102:H103)</f>
        <v>0</v>
      </c>
      <c r="I104" s="9">
        <f t="shared" ref="I104:J104" si="22">SUM(I102:I103)</f>
        <v>0</v>
      </c>
      <c r="J104" s="9">
        <f t="shared" si="22"/>
        <v>0</v>
      </c>
    </row>
    <row r="105" spans="1:10" hidden="1" x14ac:dyDescent="0.25"/>
    <row r="106" spans="1:10" ht="28.15" hidden="1" customHeight="1" x14ac:dyDescent="0.25">
      <c r="A106" s="1393" t="s">
        <v>34</v>
      </c>
      <c r="B106" s="1393"/>
      <c r="C106" s="1393"/>
      <c r="D106" s="1393"/>
      <c r="E106" s="1393"/>
      <c r="F106" s="1393"/>
      <c r="G106" s="1393"/>
      <c r="H106" s="1393"/>
      <c r="I106" s="1393"/>
      <c r="J106" s="1394"/>
    </row>
    <row r="107" spans="1:10" ht="28.5" hidden="1" customHeight="1" x14ac:dyDescent="0.25">
      <c r="A107" s="1341" t="s">
        <v>106</v>
      </c>
      <c r="B107" s="1376" t="s">
        <v>0</v>
      </c>
      <c r="C107" s="1376" t="s">
        <v>105</v>
      </c>
      <c r="D107" s="1325" t="s">
        <v>77</v>
      </c>
      <c r="E107" s="1376" t="s">
        <v>82</v>
      </c>
      <c r="F107" s="1402" t="s">
        <v>35</v>
      </c>
      <c r="G107" s="1344" t="s">
        <v>111</v>
      </c>
      <c r="H107" s="1325" t="s">
        <v>104</v>
      </c>
      <c r="I107" s="1325"/>
      <c r="J107" s="1325"/>
    </row>
    <row r="108" spans="1:10" ht="21.95" hidden="1" customHeight="1" x14ac:dyDescent="0.25">
      <c r="A108" s="1342"/>
      <c r="B108" s="1376"/>
      <c r="C108" s="1376"/>
      <c r="D108" s="1325"/>
      <c r="E108" s="1376"/>
      <c r="F108" s="1402"/>
      <c r="G108" s="1344"/>
      <c r="H108" s="51">
        <f>H14</f>
        <v>2025</v>
      </c>
      <c r="I108" s="51">
        <f t="shared" ref="I108:J108" si="23">I14</f>
        <v>2026</v>
      </c>
      <c r="J108" s="51">
        <f t="shared" si="23"/>
        <v>2027</v>
      </c>
    </row>
    <row r="109" spans="1:10" ht="33.950000000000003" hidden="1" customHeight="1" x14ac:dyDescent="0.25">
      <c r="A109" s="1395">
        <v>1</v>
      </c>
      <c r="B109" s="1333">
        <v>225</v>
      </c>
      <c r="C109" s="1348" t="s">
        <v>36</v>
      </c>
      <c r="D109" s="117" t="s">
        <v>37</v>
      </c>
      <c r="E109" s="118"/>
      <c r="F109" s="119"/>
      <c r="G109" s="120"/>
      <c r="H109" s="28" t="s">
        <v>30</v>
      </c>
      <c r="I109" s="28" t="s">
        <v>30</v>
      </c>
      <c r="J109" s="28" t="s">
        <v>30</v>
      </c>
    </row>
    <row r="110" spans="1:10" ht="21.95" hidden="1" customHeight="1" x14ac:dyDescent="0.25">
      <c r="A110" s="1396"/>
      <c r="B110" s="1334"/>
      <c r="C110" s="1349"/>
      <c r="D110" s="3"/>
      <c r="E110" s="14" t="s">
        <v>95</v>
      </c>
      <c r="F110" s="6"/>
      <c r="G110" s="7" t="e">
        <f>H110/F110</f>
        <v>#DIV/0!</v>
      </c>
      <c r="H110" s="7"/>
      <c r="I110" s="7"/>
      <c r="J110" s="7"/>
    </row>
    <row r="111" spans="1:10" ht="21.95" hidden="1" customHeight="1" x14ac:dyDescent="0.25">
      <c r="A111" s="1396"/>
      <c r="B111" s="1334"/>
      <c r="C111" s="1349"/>
      <c r="D111" s="3"/>
      <c r="E111" s="14" t="s">
        <v>95</v>
      </c>
      <c r="F111" s="6"/>
      <c r="G111" s="7" t="e">
        <f t="shared" ref="G111:G120" si="24">H111/F111</f>
        <v>#DIV/0!</v>
      </c>
      <c r="H111" s="7"/>
      <c r="I111" s="7"/>
      <c r="J111" s="7"/>
    </row>
    <row r="112" spans="1:10" ht="21.95" hidden="1" customHeight="1" x14ac:dyDescent="0.25">
      <c r="A112" s="1396"/>
      <c r="B112" s="1334"/>
      <c r="C112" s="1349"/>
      <c r="D112" s="3"/>
      <c r="E112" s="14" t="s">
        <v>95</v>
      </c>
      <c r="F112" s="6"/>
      <c r="G112" s="7" t="e">
        <f t="shared" si="24"/>
        <v>#DIV/0!</v>
      </c>
      <c r="H112" s="7"/>
      <c r="I112" s="7"/>
      <c r="J112" s="7"/>
    </row>
    <row r="113" spans="1:10" ht="21.95" hidden="1" customHeight="1" x14ac:dyDescent="0.25">
      <c r="A113" s="1396"/>
      <c r="B113" s="1334"/>
      <c r="C113" s="1349"/>
      <c r="D113" s="3"/>
      <c r="E113" s="14" t="s">
        <v>95</v>
      </c>
      <c r="F113" s="6"/>
      <c r="G113" s="7" t="e">
        <f t="shared" si="24"/>
        <v>#DIV/0!</v>
      </c>
      <c r="H113" s="7"/>
      <c r="I113" s="7"/>
      <c r="J113" s="7"/>
    </row>
    <row r="114" spans="1:10" ht="21.95" hidden="1" customHeight="1" x14ac:dyDescent="0.25">
      <c r="A114" s="1396"/>
      <c r="B114" s="1334"/>
      <c r="C114" s="1349"/>
      <c r="D114" s="3"/>
      <c r="E114" s="14" t="s">
        <v>95</v>
      </c>
      <c r="F114" s="6"/>
      <c r="G114" s="7" t="e">
        <f t="shared" si="24"/>
        <v>#DIV/0!</v>
      </c>
      <c r="H114" s="7"/>
      <c r="I114" s="7"/>
      <c r="J114" s="7"/>
    </row>
    <row r="115" spans="1:10" ht="21.95" hidden="1" customHeight="1" x14ac:dyDescent="0.25">
      <c r="A115" s="1397"/>
      <c r="B115" s="1340"/>
      <c r="C115" s="1350"/>
      <c r="D115" s="1398" t="s">
        <v>383</v>
      </c>
      <c r="E115" s="1399"/>
      <c r="F115" s="1399"/>
      <c r="G115" s="1400"/>
      <c r="H115" s="256">
        <f>SUM(H110:H114)</f>
        <v>0</v>
      </c>
      <c r="I115" s="256">
        <f t="shared" ref="I115:J115" si="25">SUM(I110:I114)</f>
        <v>0</v>
      </c>
      <c r="J115" s="256">
        <f t="shared" si="25"/>
        <v>0</v>
      </c>
    </row>
    <row r="116" spans="1:10" ht="21.95" hidden="1" customHeight="1" x14ac:dyDescent="0.25">
      <c r="A116" s="1395">
        <v>2</v>
      </c>
      <c r="B116" s="1333">
        <v>226</v>
      </c>
      <c r="C116" s="1348" t="s">
        <v>10</v>
      </c>
      <c r="D116" s="3"/>
      <c r="E116" s="14" t="s">
        <v>95</v>
      </c>
      <c r="F116" s="6"/>
      <c r="G116" s="7" t="e">
        <f t="shared" si="24"/>
        <v>#DIV/0!</v>
      </c>
      <c r="H116" s="7"/>
      <c r="I116" s="7"/>
      <c r="J116" s="7"/>
    </row>
    <row r="117" spans="1:10" ht="21.95" hidden="1" customHeight="1" x14ac:dyDescent="0.25">
      <c r="A117" s="1396"/>
      <c r="B117" s="1334"/>
      <c r="C117" s="1349"/>
      <c r="D117" s="3"/>
      <c r="E117" s="14" t="s">
        <v>95</v>
      </c>
      <c r="F117" s="6"/>
      <c r="G117" s="7" t="e">
        <f t="shared" si="24"/>
        <v>#DIV/0!</v>
      </c>
      <c r="H117" s="7"/>
      <c r="I117" s="7"/>
      <c r="J117" s="7"/>
    </row>
    <row r="118" spans="1:10" ht="21.95" hidden="1" customHeight="1" x14ac:dyDescent="0.25">
      <c r="A118" s="1396"/>
      <c r="B118" s="1334"/>
      <c r="C118" s="1349"/>
      <c r="D118" s="3"/>
      <c r="E118" s="14" t="s">
        <v>95</v>
      </c>
      <c r="F118" s="6"/>
      <c r="G118" s="7" t="e">
        <f t="shared" si="24"/>
        <v>#DIV/0!</v>
      </c>
      <c r="H118" s="7"/>
      <c r="I118" s="7"/>
      <c r="J118" s="7"/>
    </row>
    <row r="119" spans="1:10" ht="21.95" hidden="1" customHeight="1" x14ac:dyDescent="0.25">
      <c r="A119" s="1396"/>
      <c r="B119" s="1334"/>
      <c r="C119" s="1349"/>
      <c r="D119" s="3"/>
      <c r="E119" s="14" t="s">
        <v>95</v>
      </c>
      <c r="F119" s="6"/>
      <c r="G119" s="7" t="e">
        <f t="shared" si="24"/>
        <v>#DIV/0!</v>
      </c>
      <c r="H119" s="7"/>
      <c r="I119" s="7"/>
      <c r="J119" s="7"/>
    </row>
    <row r="120" spans="1:10" ht="21.95" hidden="1" customHeight="1" x14ac:dyDescent="0.25">
      <c r="A120" s="1396"/>
      <c r="B120" s="1334"/>
      <c r="C120" s="1349"/>
      <c r="D120" s="3"/>
      <c r="E120" s="14" t="s">
        <v>95</v>
      </c>
      <c r="F120" s="6"/>
      <c r="G120" s="7" t="e">
        <f t="shared" si="24"/>
        <v>#DIV/0!</v>
      </c>
      <c r="H120" s="7"/>
      <c r="I120" s="7"/>
      <c r="J120" s="7"/>
    </row>
    <row r="121" spans="1:10" ht="21.95" hidden="1" customHeight="1" x14ac:dyDescent="0.25">
      <c r="A121" s="1397"/>
      <c r="B121" s="1340"/>
      <c r="C121" s="1350"/>
      <c r="D121" s="1398" t="s">
        <v>384</v>
      </c>
      <c r="E121" s="1399"/>
      <c r="F121" s="1399"/>
      <c r="G121" s="1400"/>
      <c r="H121" s="256">
        <f>SUM(H116:H120)</f>
        <v>0</v>
      </c>
      <c r="I121" s="256">
        <f t="shared" ref="I121:J121" si="26">SUM(I116:I120)</f>
        <v>0</v>
      </c>
      <c r="J121" s="256">
        <f t="shared" si="26"/>
        <v>0</v>
      </c>
    </row>
    <row r="122" spans="1:10" ht="22.5" hidden="1" customHeight="1" x14ac:dyDescent="0.25">
      <c r="A122" s="1321" t="s">
        <v>38</v>
      </c>
      <c r="B122" s="1322"/>
      <c r="C122" s="1322"/>
      <c r="D122" s="1322"/>
      <c r="E122" s="1322"/>
      <c r="F122" s="1322"/>
      <c r="G122" s="1323"/>
      <c r="H122" s="9">
        <f>H115+H121</f>
        <v>0</v>
      </c>
      <c r="I122" s="9">
        <f t="shared" ref="I122:J122" si="27">I115+I121</f>
        <v>0</v>
      </c>
      <c r="J122" s="9">
        <f t="shared" si="27"/>
        <v>0</v>
      </c>
    </row>
    <row r="123" spans="1:10" hidden="1" x14ac:dyDescent="0.25">
      <c r="A123" s="12"/>
      <c r="B123" s="12"/>
      <c r="C123" s="12"/>
      <c r="D123" s="12"/>
      <c r="E123" s="12"/>
      <c r="F123" s="12"/>
      <c r="G123" s="12"/>
    </row>
    <row r="124" spans="1:10" ht="30.95" hidden="1" customHeight="1" x14ac:dyDescent="0.25">
      <c r="A124" s="1401" t="s">
        <v>422</v>
      </c>
      <c r="B124" s="1401"/>
      <c r="C124" s="1401"/>
      <c r="D124" s="1401"/>
      <c r="E124" s="1401"/>
      <c r="F124" s="1401"/>
      <c r="G124" s="1401"/>
      <c r="H124" s="1401"/>
      <c r="I124" s="1401"/>
      <c r="J124" s="1401"/>
    </row>
    <row r="125" spans="1:10" ht="21.95" hidden="1" customHeight="1" x14ac:dyDescent="0.25">
      <c r="A125" s="1341" t="s">
        <v>106</v>
      </c>
      <c r="B125" s="1376" t="s">
        <v>0</v>
      </c>
      <c r="C125" s="1376" t="s">
        <v>105</v>
      </c>
      <c r="D125" s="1325" t="s">
        <v>77</v>
      </c>
      <c r="E125" s="1376" t="s">
        <v>82</v>
      </c>
      <c r="F125" s="1402" t="s">
        <v>35</v>
      </c>
      <c r="G125" s="1344" t="s">
        <v>111</v>
      </c>
      <c r="H125" s="1325" t="s">
        <v>104</v>
      </c>
      <c r="I125" s="1325"/>
      <c r="J125" s="1325"/>
    </row>
    <row r="126" spans="1:10" ht="29.25" hidden="1" customHeight="1" x14ac:dyDescent="0.25">
      <c r="A126" s="1342"/>
      <c r="B126" s="1376"/>
      <c r="C126" s="1376"/>
      <c r="D126" s="1325"/>
      <c r="E126" s="1376"/>
      <c r="F126" s="1402"/>
      <c r="G126" s="1344"/>
      <c r="H126" s="51">
        <f>H14</f>
        <v>2025</v>
      </c>
      <c r="I126" s="51">
        <f t="shared" ref="I126:J126" si="28">I14</f>
        <v>2026</v>
      </c>
      <c r="J126" s="51">
        <f t="shared" si="28"/>
        <v>2027</v>
      </c>
    </row>
    <row r="127" spans="1:10" ht="22.35" hidden="1" customHeight="1" x14ac:dyDescent="0.25">
      <c r="A127" s="1403">
        <v>1</v>
      </c>
      <c r="B127" s="1385">
        <v>226</v>
      </c>
      <c r="C127" s="1407" t="s">
        <v>10</v>
      </c>
      <c r="D127" s="362"/>
      <c r="E127" s="78" t="s">
        <v>95</v>
      </c>
      <c r="F127" s="71"/>
      <c r="G127" s="79" t="e">
        <f>H127/F127</f>
        <v>#DIV/0!</v>
      </c>
      <c r="H127" s="67"/>
      <c r="I127" s="67"/>
      <c r="J127" s="67"/>
    </row>
    <row r="128" spans="1:10" ht="22.35" hidden="1" customHeight="1" x14ac:dyDescent="0.25">
      <c r="A128" s="1404"/>
      <c r="B128" s="1406"/>
      <c r="C128" s="1408"/>
      <c r="D128" s="362"/>
      <c r="E128" s="78" t="s">
        <v>95</v>
      </c>
      <c r="F128" s="71"/>
      <c r="G128" s="79" t="e">
        <f t="shared" ref="G128:G130" si="29">H128/F128</f>
        <v>#DIV/0!</v>
      </c>
      <c r="H128" s="67"/>
      <c r="I128" s="67"/>
      <c r="J128" s="67"/>
    </row>
    <row r="129" spans="1:11" ht="22.35" hidden="1" customHeight="1" x14ac:dyDescent="0.25">
      <c r="A129" s="1404"/>
      <c r="B129" s="1406"/>
      <c r="C129" s="1408"/>
      <c r="D129" s="362"/>
      <c r="E129" s="78" t="s">
        <v>95</v>
      </c>
      <c r="F129" s="71"/>
      <c r="G129" s="79" t="e">
        <f t="shared" si="29"/>
        <v>#DIV/0!</v>
      </c>
      <c r="H129" s="67"/>
      <c r="I129" s="67"/>
      <c r="J129" s="67"/>
    </row>
    <row r="130" spans="1:11" ht="22.35" hidden="1" customHeight="1" x14ac:dyDescent="0.25">
      <c r="A130" s="1404"/>
      <c r="B130" s="1406"/>
      <c r="C130" s="1408"/>
      <c r="D130" s="362"/>
      <c r="E130" s="78" t="s">
        <v>95</v>
      </c>
      <c r="F130" s="71"/>
      <c r="G130" s="79" t="e">
        <f t="shared" si="29"/>
        <v>#DIV/0!</v>
      </c>
      <c r="H130" s="67"/>
      <c r="I130" s="67"/>
      <c r="J130" s="67"/>
    </row>
    <row r="131" spans="1:11" ht="22.35" hidden="1" customHeight="1" x14ac:dyDescent="0.25">
      <c r="A131" s="1405"/>
      <c r="B131" s="1386"/>
      <c r="C131" s="1409"/>
      <c r="D131" s="1398" t="s">
        <v>384</v>
      </c>
      <c r="E131" s="1399"/>
      <c r="F131" s="1399"/>
      <c r="G131" s="1400"/>
      <c r="H131" s="256">
        <f>SUM(H127:H130)</f>
        <v>0</v>
      </c>
      <c r="I131" s="256">
        <f t="shared" ref="I131:J131" si="30">SUM(I127:I130)</f>
        <v>0</v>
      </c>
      <c r="J131" s="256">
        <f t="shared" si="30"/>
        <v>0</v>
      </c>
    </row>
    <row r="132" spans="1:11" ht="22.35" hidden="1" customHeight="1" x14ac:dyDescent="0.25">
      <c r="A132" s="1403">
        <v>2</v>
      </c>
      <c r="B132" s="1385">
        <v>310</v>
      </c>
      <c r="C132" s="1407" t="s">
        <v>332</v>
      </c>
      <c r="D132" s="363"/>
      <c r="E132" s="78" t="s">
        <v>95</v>
      </c>
      <c r="F132" s="71"/>
      <c r="G132" s="79" t="e">
        <f>H132/F132</f>
        <v>#DIV/0!</v>
      </c>
      <c r="H132" s="67"/>
      <c r="I132" s="67"/>
      <c r="J132" s="67"/>
    </row>
    <row r="133" spans="1:11" ht="22.35" hidden="1" customHeight="1" x14ac:dyDescent="0.25">
      <c r="A133" s="1404"/>
      <c r="B133" s="1406"/>
      <c r="C133" s="1408"/>
      <c r="D133" s="363"/>
      <c r="E133" s="78" t="s">
        <v>95</v>
      </c>
      <c r="F133" s="71"/>
      <c r="G133" s="79" t="e">
        <f t="shared" ref="G133:G135" si="31">H133/F133</f>
        <v>#DIV/0!</v>
      </c>
      <c r="H133" s="67"/>
      <c r="I133" s="67"/>
      <c r="J133" s="67"/>
    </row>
    <row r="134" spans="1:11" ht="22.35" hidden="1" customHeight="1" x14ac:dyDescent="0.25">
      <c r="A134" s="1404"/>
      <c r="B134" s="1406"/>
      <c r="C134" s="1408"/>
      <c r="D134" s="363"/>
      <c r="E134" s="78" t="s">
        <v>95</v>
      </c>
      <c r="F134" s="71"/>
      <c r="G134" s="79" t="e">
        <f t="shared" si="31"/>
        <v>#DIV/0!</v>
      </c>
      <c r="H134" s="67"/>
      <c r="I134" s="67"/>
      <c r="J134" s="67"/>
    </row>
    <row r="135" spans="1:11" ht="22.35" hidden="1" customHeight="1" x14ac:dyDescent="0.25">
      <c r="A135" s="1404"/>
      <c r="B135" s="1406"/>
      <c r="C135" s="1408"/>
      <c r="D135" s="363"/>
      <c r="E135" s="78" t="s">
        <v>95</v>
      </c>
      <c r="F135" s="71"/>
      <c r="G135" s="79" t="e">
        <f t="shared" si="31"/>
        <v>#DIV/0!</v>
      </c>
      <c r="H135" s="67"/>
      <c r="I135" s="67"/>
      <c r="J135" s="67"/>
    </row>
    <row r="136" spans="1:11" ht="21.95" hidden="1" customHeight="1" x14ac:dyDescent="0.25">
      <c r="A136" s="1405"/>
      <c r="B136" s="1386"/>
      <c r="C136" s="1409"/>
      <c r="D136" s="1398" t="s">
        <v>423</v>
      </c>
      <c r="E136" s="1399"/>
      <c r="F136" s="1399"/>
      <c r="G136" s="1400"/>
      <c r="H136" s="256">
        <f>SUM(H132:H135)</f>
        <v>0</v>
      </c>
      <c r="I136" s="256">
        <f t="shared" ref="I136:J136" si="32">SUM(I132:I135)</f>
        <v>0</v>
      </c>
      <c r="J136" s="256">
        <f t="shared" si="32"/>
        <v>0</v>
      </c>
    </row>
    <row r="137" spans="1:11" ht="21.95" hidden="1" customHeight="1" x14ac:dyDescent="0.25">
      <c r="A137" s="1321" t="s">
        <v>296</v>
      </c>
      <c r="B137" s="1322"/>
      <c r="C137" s="1322"/>
      <c r="D137" s="1322"/>
      <c r="E137" s="1322"/>
      <c r="F137" s="1322"/>
      <c r="G137" s="1323"/>
      <c r="H137" s="9">
        <f>H136</f>
        <v>0</v>
      </c>
      <c r="I137" s="9">
        <f t="shared" ref="I137:J137" si="33">I136</f>
        <v>0</v>
      </c>
      <c r="J137" s="9">
        <f t="shared" si="33"/>
        <v>0</v>
      </c>
    </row>
    <row r="138" spans="1:11" ht="14.45" customHeight="1" x14ac:dyDescent="0.25"/>
    <row r="139" spans="1:11" s="59" customFormat="1" ht="22.35" customHeight="1" x14ac:dyDescent="0.25">
      <c r="A139" s="1410" t="s">
        <v>577</v>
      </c>
      <c r="B139" s="1410"/>
      <c r="C139" s="1410"/>
      <c r="D139" s="1410"/>
      <c r="E139" s="1410"/>
      <c r="F139" s="1410"/>
      <c r="G139" s="1410"/>
      <c r="H139" s="1410"/>
      <c r="I139" s="1410"/>
      <c r="J139" s="1411"/>
    </row>
    <row r="140" spans="1:11" s="59" customFormat="1" ht="21.95" customHeight="1" x14ac:dyDescent="0.25">
      <c r="B140" s="1417" t="s">
        <v>578</v>
      </c>
      <c r="C140" s="1417"/>
      <c r="D140" s="1417"/>
      <c r="E140" s="1417"/>
      <c r="F140" s="1417"/>
      <c r="G140" s="1417"/>
      <c r="H140" s="1417"/>
      <c r="I140" s="1417"/>
      <c r="J140" s="1417"/>
    </row>
    <row r="141" spans="1:11" s="59" customFormat="1" ht="21.95" customHeight="1" x14ac:dyDescent="0.25">
      <c r="A141" s="1418" t="s">
        <v>106</v>
      </c>
      <c r="B141" s="1358" t="s">
        <v>77</v>
      </c>
      <c r="C141" s="1358"/>
      <c r="D141" s="1358"/>
      <c r="E141" s="1418" t="s">
        <v>82</v>
      </c>
      <c r="F141" s="1363" t="s">
        <v>78</v>
      </c>
      <c r="G141" s="1363" t="s">
        <v>604</v>
      </c>
      <c r="H141" s="1358" t="s">
        <v>104</v>
      </c>
      <c r="I141" s="1358"/>
      <c r="J141" s="1358"/>
    </row>
    <row r="142" spans="1:11" s="59" customFormat="1" ht="29.25" customHeight="1" x14ac:dyDescent="0.25">
      <c r="A142" s="1418"/>
      <c r="B142" s="1358"/>
      <c r="C142" s="1358"/>
      <c r="D142" s="1358"/>
      <c r="E142" s="1418"/>
      <c r="F142" s="1363"/>
      <c r="G142" s="1363"/>
      <c r="H142" s="66">
        <f>H14</f>
        <v>2025</v>
      </c>
      <c r="I142" s="66">
        <f t="shared" ref="I142:J142" si="34">I14</f>
        <v>2026</v>
      </c>
      <c r="J142" s="66">
        <f t="shared" si="34"/>
        <v>2027</v>
      </c>
    </row>
    <row r="143" spans="1:11" s="59" customFormat="1" ht="15.95" customHeight="1" x14ac:dyDescent="0.25">
      <c r="A143" s="80">
        <v>1</v>
      </c>
      <c r="B143" s="1412">
        <v>2</v>
      </c>
      <c r="C143" s="1412"/>
      <c r="D143" s="1412"/>
      <c r="E143" s="81">
        <v>3</v>
      </c>
      <c r="F143" s="81">
        <v>4</v>
      </c>
      <c r="G143" s="81">
        <v>5</v>
      </c>
      <c r="H143" s="113">
        <v>6</v>
      </c>
      <c r="I143" s="113">
        <v>7</v>
      </c>
      <c r="J143" s="113">
        <v>8</v>
      </c>
    </row>
    <row r="144" spans="1:11" s="59" customFormat="1" ht="21.4" hidden="1" customHeight="1" x14ac:dyDescent="0.25">
      <c r="A144" s="21"/>
      <c r="B144" s="1413" t="s">
        <v>580</v>
      </c>
      <c r="C144" s="1414"/>
      <c r="D144" s="1415"/>
      <c r="E144" s="18" t="s">
        <v>58</v>
      </c>
      <c r="F144" s="67">
        <f>H144/G144</f>
        <v>0</v>
      </c>
      <c r="G144" s="800">
        <f>'расшифровка 4'!G137</f>
        <v>9.86</v>
      </c>
      <c r="H144" s="67"/>
      <c r="I144" s="67"/>
      <c r="J144" s="67"/>
      <c r="K144" s="69"/>
    </row>
    <row r="145" spans="1:11" s="59" customFormat="1" ht="21.4" customHeight="1" x14ac:dyDescent="0.25">
      <c r="A145" s="21"/>
      <c r="B145" s="1413" t="s">
        <v>580</v>
      </c>
      <c r="C145" s="1414"/>
      <c r="D145" s="1415"/>
      <c r="E145" s="724" t="s">
        <v>58</v>
      </c>
      <c r="F145" s="67">
        <f>H145/G145</f>
        <v>0</v>
      </c>
      <c r="G145" s="800">
        <v>7.81</v>
      </c>
      <c r="H145" s="67"/>
      <c r="I145" s="67"/>
      <c r="J145" s="67"/>
      <c r="K145" s="69"/>
    </row>
    <row r="146" spans="1:11" s="59" customFormat="1" ht="35.1" hidden="1" customHeight="1" x14ac:dyDescent="0.25">
      <c r="A146" s="21"/>
      <c r="B146" s="1383" t="s">
        <v>581</v>
      </c>
      <c r="C146" s="1416"/>
      <c r="D146" s="1384"/>
      <c r="E146" s="17" t="s">
        <v>55</v>
      </c>
      <c r="F146" s="67" t="e">
        <f t="shared" ref="F146:F148" si="35">H146/G146</f>
        <v>#DIV/0!</v>
      </c>
      <c r="G146" s="67">
        <f>'расшифровка 4'!G139</f>
        <v>0</v>
      </c>
      <c r="H146" s="67"/>
      <c r="I146" s="67"/>
      <c r="J146" s="67"/>
      <c r="K146" s="69"/>
    </row>
    <row r="147" spans="1:11" s="59" customFormat="1" ht="23.45" hidden="1" customHeight="1" x14ac:dyDescent="0.25">
      <c r="A147" s="21"/>
      <c r="B147" s="1413"/>
      <c r="C147" s="1414"/>
      <c r="D147" s="1415"/>
      <c r="E147" s="723"/>
      <c r="F147" s="67" t="e">
        <f>H147/G147</f>
        <v>#DIV/0!</v>
      </c>
      <c r="G147" s="67"/>
      <c r="H147" s="67"/>
      <c r="I147" s="67"/>
      <c r="J147" s="67"/>
      <c r="K147" s="69"/>
    </row>
    <row r="148" spans="1:11" s="59" customFormat="1" ht="23.45" hidden="1" customHeight="1" x14ac:dyDescent="0.25">
      <c r="A148" s="21"/>
      <c r="B148" s="1383"/>
      <c r="C148" s="1416"/>
      <c r="D148" s="1384"/>
      <c r="E148" s="724"/>
      <c r="F148" s="67" t="e">
        <f t="shared" si="35"/>
        <v>#DIV/0!</v>
      </c>
      <c r="G148" s="67"/>
      <c r="H148" s="67"/>
      <c r="I148" s="67"/>
      <c r="J148" s="67"/>
      <c r="K148" s="69"/>
    </row>
    <row r="149" spans="1:11" s="59" customFormat="1" ht="21.95" customHeight="1" x14ac:dyDescent="0.25">
      <c r="A149" s="1321" t="s">
        <v>579</v>
      </c>
      <c r="B149" s="1322"/>
      <c r="C149" s="1322"/>
      <c r="D149" s="1322"/>
      <c r="E149" s="1322"/>
      <c r="F149" s="1322"/>
      <c r="G149" s="1323"/>
      <c r="H149" s="9">
        <f>SUM(H144:H148)</f>
        <v>0</v>
      </c>
      <c r="I149" s="9">
        <f t="shared" ref="I149:J149" si="36">SUM(I144:I148)</f>
        <v>0</v>
      </c>
      <c r="J149" s="9">
        <f t="shared" si="36"/>
        <v>0</v>
      </c>
    </row>
    <row r="150" spans="1:11" hidden="1" x14ac:dyDescent="0.25"/>
    <row r="151" spans="1:11" ht="21.95" customHeight="1" x14ac:dyDescent="0.25">
      <c r="A151" s="1423" t="s">
        <v>593</v>
      </c>
      <c r="B151" s="1423"/>
      <c r="C151" s="1423"/>
      <c r="D151" s="1423"/>
      <c r="E151" s="1423"/>
      <c r="F151" s="1423"/>
      <c r="G151" s="1423"/>
      <c r="H151" s="1423"/>
      <c r="I151" s="1423"/>
      <c r="J151" s="1424"/>
    </row>
    <row r="152" spans="1:11" ht="21.95" customHeight="1" x14ac:dyDescent="0.25">
      <c r="B152" s="1417" t="s">
        <v>39</v>
      </c>
      <c r="C152" s="1417"/>
      <c r="D152" s="1417"/>
      <c r="E152" s="1417"/>
      <c r="F152" s="1417"/>
      <c r="G152" s="1417"/>
      <c r="H152" s="1417"/>
      <c r="I152" s="1417"/>
      <c r="J152" s="1417"/>
    </row>
    <row r="153" spans="1:11" ht="21.95" customHeight="1" x14ac:dyDescent="0.25">
      <c r="A153" s="1376" t="s">
        <v>106</v>
      </c>
      <c r="B153" s="1325" t="s">
        <v>113</v>
      </c>
      <c r="C153" s="1325"/>
      <c r="D153" s="1325"/>
      <c r="E153" s="1402" t="s">
        <v>90</v>
      </c>
      <c r="F153" s="1402" t="s">
        <v>91</v>
      </c>
      <c r="G153" s="1344" t="s">
        <v>114</v>
      </c>
      <c r="H153" s="1325" t="s">
        <v>104</v>
      </c>
      <c r="I153" s="1325"/>
      <c r="J153" s="1325"/>
    </row>
    <row r="154" spans="1:11" ht="27.75" customHeight="1" x14ac:dyDescent="0.25">
      <c r="A154" s="1376"/>
      <c r="B154" s="1325"/>
      <c r="C154" s="1325"/>
      <c r="D154" s="1325"/>
      <c r="E154" s="1402"/>
      <c r="F154" s="1402"/>
      <c r="G154" s="1344"/>
      <c r="H154" s="51">
        <f>H14</f>
        <v>2025</v>
      </c>
      <c r="I154" s="51">
        <f t="shared" ref="I154:J154" si="37">I14</f>
        <v>2026</v>
      </c>
      <c r="J154" s="51">
        <f t="shared" si="37"/>
        <v>2027</v>
      </c>
    </row>
    <row r="155" spans="1:11" ht="15.95" customHeight="1" x14ac:dyDescent="0.25">
      <c r="A155" s="15">
        <v>1</v>
      </c>
      <c r="B155" s="1419">
        <v>2</v>
      </c>
      <c r="C155" s="1419"/>
      <c r="D155" s="1419"/>
      <c r="E155" s="16">
        <v>3</v>
      </c>
      <c r="F155" s="16">
        <v>4</v>
      </c>
      <c r="G155" s="16">
        <v>5</v>
      </c>
      <c r="H155" s="20">
        <v>6</v>
      </c>
      <c r="I155" s="20">
        <v>7</v>
      </c>
      <c r="J155" s="20">
        <v>8</v>
      </c>
    </row>
    <row r="156" spans="1:11" ht="17.100000000000001" customHeight="1" x14ac:dyDescent="0.25">
      <c r="A156" s="21"/>
      <c r="B156" s="1420" t="s">
        <v>41</v>
      </c>
      <c r="C156" s="1421"/>
      <c r="D156" s="1422"/>
      <c r="E156" s="71">
        <v>1</v>
      </c>
      <c r="F156" s="71">
        <v>12</v>
      </c>
      <c r="G156" s="7">
        <f>H156/F156/E156</f>
        <v>0</v>
      </c>
      <c r="H156" s="67"/>
      <c r="I156" s="67"/>
      <c r="J156" s="67"/>
    </row>
    <row r="157" spans="1:11" ht="17.100000000000001" customHeight="1" x14ac:dyDescent="0.25">
      <c r="A157" s="21"/>
      <c r="B157" s="1420" t="s">
        <v>625</v>
      </c>
      <c r="C157" s="1421"/>
      <c r="D157" s="1422"/>
      <c r="E157" s="71">
        <v>1</v>
      </c>
      <c r="F157" s="71">
        <v>12</v>
      </c>
      <c r="G157" s="7">
        <f>H157/F157/E157</f>
        <v>0</v>
      </c>
      <c r="H157" s="67"/>
      <c r="I157" s="67"/>
      <c r="J157" s="67"/>
    </row>
    <row r="158" spans="1:11" ht="17.100000000000001" hidden="1" customHeight="1" x14ac:dyDescent="0.25">
      <c r="A158" s="21"/>
      <c r="B158" s="1420" t="s">
        <v>43</v>
      </c>
      <c r="C158" s="1421"/>
      <c r="D158" s="1422"/>
      <c r="E158" s="71"/>
      <c r="F158" s="71"/>
      <c r="G158" s="7" t="e">
        <f t="shared" ref="G158:G165" si="38">H158/F158/E158</f>
        <v>#DIV/0!</v>
      </c>
      <c r="H158" s="67"/>
      <c r="I158" s="67"/>
      <c r="J158" s="67"/>
    </row>
    <row r="159" spans="1:11" ht="17.100000000000001" hidden="1" customHeight="1" x14ac:dyDescent="0.25">
      <c r="A159" s="21"/>
      <c r="B159" s="1420" t="s">
        <v>626</v>
      </c>
      <c r="C159" s="1421"/>
      <c r="D159" s="1422"/>
      <c r="E159" s="71"/>
      <c r="F159" s="71"/>
      <c r="G159" s="7" t="e">
        <f t="shared" si="38"/>
        <v>#DIV/0!</v>
      </c>
      <c r="H159" s="67"/>
      <c r="I159" s="67"/>
      <c r="J159" s="67"/>
    </row>
    <row r="160" spans="1:11" ht="17.100000000000001" hidden="1" customHeight="1" x14ac:dyDescent="0.25">
      <c r="A160" s="21"/>
      <c r="B160" s="1420" t="s">
        <v>83</v>
      </c>
      <c r="C160" s="1421"/>
      <c r="D160" s="1422"/>
      <c r="E160" s="71"/>
      <c r="F160" s="71"/>
      <c r="G160" s="7" t="e">
        <f t="shared" si="38"/>
        <v>#DIV/0!</v>
      </c>
      <c r="H160" s="67"/>
      <c r="I160" s="67"/>
      <c r="J160" s="67"/>
    </row>
    <row r="161" spans="1:10" ht="31.9" hidden="1" customHeight="1" x14ac:dyDescent="0.25">
      <c r="A161" s="21"/>
      <c r="B161" s="1426" t="s">
        <v>40</v>
      </c>
      <c r="C161" s="1427"/>
      <c r="D161" s="1428"/>
      <c r="E161" s="71"/>
      <c r="F161" s="71"/>
      <c r="G161" s="7" t="e">
        <f t="shared" si="38"/>
        <v>#DIV/0!</v>
      </c>
      <c r="H161" s="67"/>
      <c r="I161" s="67"/>
      <c r="J161" s="67"/>
    </row>
    <row r="162" spans="1:10" ht="17.100000000000001" hidden="1" customHeight="1" x14ac:dyDescent="0.25">
      <c r="A162" s="21"/>
      <c r="B162" s="1413"/>
      <c r="C162" s="1414"/>
      <c r="D162" s="1415"/>
      <c r="E162" s="71"/>
      <c r="F162" s="71"/>
      <c r="G162" s="7" t="e">
        <f t="shared" si="38"/>
        <v>#DIV/0!</v>
      </c>
      <c r="H162" s="67"/>
      <c r="I162" s="67"/>
      <c r="J162" s="67"/>
    </row>
    <row r="163" spans="1:10" ht="17.100000000000001" hidden="1" customHeight="1" x14ac:dyDescent="0.25">
      <c r="A163" s="21"/>
      <c r="B163" s="1413"/>
      <c r="C163" s="1414"/>
      <c r="D163" s="1415"/>
      <c r="E163" s="71"/>
      <c r="F163" s="71"/>
      <c r="G163" s="7" t="e">
        <f t="shared" si="38"/>
        <v>#DIV/0!</v>
      </c>
      <c r="H163" s="67"/>
      <c r="I163" s="67"/>
      <c r="J163" s="67"/>
    </row>
    <row r="164" spans="1:10" ht="17.100000000000001" hidden="1" customHeight="1" x14ac:dyDescent="0.25">
      <c r="A164" s="21"/>
      <c r="B164" s="1413"/>
      <c r="C164" s="1414"/>
      <c r="D164" s="1415"/>
      <c r="E164" s="71"/>
      <c r="F164" s="71"/>
      <c r="G164" s="7" t="e">
        <f t="shared" si="38"/>
        <v>#DIV/0!</v>
      </c>
      <c r="H164" s="67"/>
      <c r="I164" s="67"/>
      <c r="J164" s="67"/>
    </row>
    <row r="165" spans="1:10" ht="17.100000000000001" hidden="1" customHeight="1" x14ac:dyDescent="0.25">
      <c r="A165" s="21"/>
      <c r="B165" s="1413"/>
      <c r="C165" s="1414"/>
      <c r="D165" s="1415"/>
      <c r="E165" s="71"/>
      <c r="F165" s="71"/>
      <c r="G165" s="7" t="e">
        <f t="shared" si="38"/>
        <v>#DIV/0!</v>
      </c>
      <c r="H165" s="67"/>
      <c r="I165" s="67"/>
      <c r="J165" s="67"/>
    </row>
    <row r="166" spans="1:10" ht="21.95" customHeight="1" x14ac:dyDescent="0.25">
      <c r="A166" s="1321" t="s">
        <v>47</v>
      </c>
      <c r="B166" s="1322"/>
      <c r="C166" s="1322"/>
      <c r="D166" s="1322"/>
      <c r="E166" s="1322"/>
      <c r="F166" s="1322"/>
      <c r="G166" s="1323"/>
      <c r="H166" s="9">
        <f>SUM(H156:H165)</f>
        <v>0</v>
      </c>
      <c r="I166" s="9">
        <f t="shared" ref="I166:J166" si="39">SUM(I156:I165)</f>
        <v>0</v>
      </c>
      <c r="J166" s="9">
        <f t="shared" si="39"/>
        <v>0</v>
      </c>
    </row>
    <row r="167" spans="1:10" ht="14.45" hidden="1" customHeight="1" x14ac:dyDescent="0.25"/>
    <row r="168" spans="1:10" ht="21.95" customHeight="1" x14ac:dyDescent="0.25">
      <c r="B168" s="1417" t="s">
        <v>48</v>
      </c>
      <c r="C168" s="1417"/>
      <c r="D168" s="1417"/>
      <c r="E168" s="1417"/>
      <c r="F168" s="1417"/>
      <c r="G168" s="1417"/>
      <c r="H168" s="1417"/>
      <c r="I168" s="1417"/>
      <c r="J168" s="1417"/>
    </row>
    <row r="169" spans="1:10" ht="21.95" customHeight="1" x14ac:dyDescent="0.25">
      <c r="A169" s="1376" t="s">
        <v>106</v>
      </c>
      <c r="B169" s="1325" t="s">
        <v>77</v>
      </c>
      <c r="C169" s="1325"/>
      <c r="D169" s="1325"/>
      <c r="E169" s="1402" t="s">
        <v>49</v>
      </c>
      <c r="F169" s="1402" t="s">
        <v>115</v>
      </c>
      <c r="G169" s="1425" t="s">
        <v>116</v>
      </c>
      <c r="H169" s="1325" t="s">
        <v>104</v>
      </c>
      <c r="I169" s="1325"/>
      <c r="J169" s="1325"/>
    </row>
    <row r="170" spans="1:10" ht="41.45" customHeight="1" x14ac:dyDescent="0.25">
      <c r="A170" s="1376"/>
      <c r="B170" s="1325"/>
      <c r="C170" s="1325"/>
      <c r="D170" s="1325"/>
      <c r="E170" s="1402"/>
      <c r="F170" s="1402"/>
      <c r="G170" s="1425"/>
      <c r="H170" s="51">
        <f>H14</f>
        <v>2025</v>
      </c>
      <c r="I170" s="51">
        <f t="shared" ref="I170:J170" si="40">I14</f>
        <v>2026</v>
      </c>
      <c r="J170" s="51">
        <f t="shared" si="40"/>
        <v>2027</v>
      </c>
    </row>
    <row r="171" spans="1:10" ht="15.95" customHeight="1" x14ac:dyDescent="0.25">
      <c r="A171" s="15">
        <v>1</v>
      </c>
      <c r="B171" s="1419">
        <v>2</v>
      </c>
      <c r="C171" s="1419"/>
      <c r="D171" s="1419"/>
      <c r="E171" s="16">
        <v>3</v>
      </c>
      <c r="F171" s="16">
        <v>4</v>
      </c>
      <c r="G171" s="16">
        <v>5</v>
      </c>
      <c r="H171" s="20">
        <v>6</v>
      </c>
      <c r="I171" s="20">
        <v>7</v>
      </c>
      <c r="J171" s="20">
        <v>8</v>
      </c>
    </row>
    <row r="172" spans="1:10" ht="17.100000000000001" hidden="1" customHeight="1" x14ac:dyDescent="0.25">
      <c r="A172" s="21"/>
      <c r="B172" s="1413" t="s">
        <v>50</v>
      </c>
      <c r="C172" s="1414"/>
      <c r="D172" s="1415"/>
      <c r="E172" s="71" t="s">
        <v>117</v>
      </c>
      <c r="F172" s="71"/>
      <c r="G172" s="72"/>
      <c r="H172" s="67"/>
      <c r="I172" s="67"/>
      <c r="J172" s="67"/>
    </row>
    <row r="173" spans="1:10" ht="17.100000000000001" hidden="1" customHeight="1" x14ac:dyDescent="0.25">
      <c r="A173" s="21"/>
      <c r="B173" s="1413"/>
      <c r="C173" s="1414"/>
      <c r="D173" s="1415"/>
      <c r="E173" s="71"/>
      <c r="F173" s="71"/>
      <c r="G173" s="72"/>
      <c r="H173" s="67"/>
      <c r="I173" s="67"/>
      <c r="J173" s="67"/>
    </row>
    <row r="174" spans="1:10" ht="17.100000000000001" customHeight="1" x14ac:dyDescent="0.25">
      <c r="A174" s="21"/>
      <c r="B174" s="1383" t="s">
        <v>707</v>
      </c>
      <c r="C174" s="1416"/>
      <c r="D174" s="1384"/>
      <c r="E174" s="71">
        <v>4</v>
      </c>
      <c r="F174" s="67">
        <f>H174/E174/G174</f>
        <v>0</v>
      </c>
      <c r="G174" s="72">
        <v>3</v>
      </c>
      <c r="H174" s="67"/>
      <c r="I174" s="67"/>
      <c r="J174" s="67"/>
    </row>
    <row r="175" spans="1:10" ht="33" hidden="1" customHeight="1" x14ac:dyDescent="0.25">
      <c r="A175" s="21"/>
      <c r="B175" s="1426" t="s">
        <v>9</v>
      </c>
      <c r="C175" s="1427"/>
      <c r="D175" s="1428"/>
      <c r="E175" s="6"/>
      <c r="F175" s="7" t="e">
        <f>H175/E175/G175</f>
        <v>#DIV/0!</v>
      </c>
      <c r="G175" s="8"/>
      <c r="H175" s="7"/>
      <c r="I175" s="7"/>
      <c r="J175" s="7"/>
    </row>
    <row r="176" spans="1:10" ht="21.95" customHeight="1" x14ac:dyDescent="0.25">
      <c r="A176" s="1321" t="s">
        <v>52</v>
      </c>
      <c r="B176" s="1322"/>
      <c r="C176" s="1322"/>
      <c r="D176" s="1322"/>
      <c r="E176" s="1322"/>
      <c r="F176" s="1322"/>
      <c r="G176" s="1323"/>
      <c r="H176" s="9">
        <f>SUM(H172:H175)</f>
        <v>0</v>
      </c>
      <c r="I176" s="9">
        <f>SUM(I172:I175)</f>
        <v>0</v>
      </c>
      <c r="J176" s="9">
        <f>SUM(J172:J175)</f>
        <v>0</v>
      </c>
    </row>
    <row r="177" spans="1:10" hidden="1" x14ac:dyDescent="0.25"/>
    <row r="178" spans="1:10" ht="21.95" customHeight="1" x14ac:dyDescent="0.25">
      <c r="B178" s="1417" t="s">
        <v>118</v>
      </c>
      <c r="C178" s="1417"/>
      <c r="D178" s="1417"/>
      <c r="E178" s="1417"/>
      <c r="F178" s="1417"/>
      <c r="G178" s="1417"/>
      <c r="H178" s="1417"/>
      <c r="I178" s="1417"/>
      <c r="J178" s="1417"/>
    </row>
    <row r="179" spans="1:10" ht="21.95" customHeight="1" x14ac:dyDescent="0.25">
      <c r="A179" s="1376" t="s">
        <v>106</v>
      </c>
      <c r="B179" s="1325" t="s">
        <v>77</v>
      </c>
      <c r="C179" s="1325"/>
      <c r="D179" s="1325"/>
      <c r="E179" s="1376" t="s">
        <v>82</v>
      </c>
      <c r="F179" s="1344" t="s">
        <v>78</v>
      </c>
      <c r="G179" s="1344" t="s">
        <v>85</v>
      </c>
      <c r="H179" s="1325" t="s">
        <v>104</v>
      </c>
      <c r="I179" s="1325"/>
      <c r="J179" s="1325"/>
    </row>
    <row r="180" spans="1:10" ht="29.25" customHeight="1" x14ac:dyDescent="0.25">
      <c r="A180" s="1376"/>
      <c r="B180" s="1325"/>
      <c r="C180" s="1325"/>
      <c r="D180" s="1325"/>
      <c r="E180" s="1376"/>
      <c r="F180" s="1344"/>
      <c r="G180" s="1344"/>
      <c r="H180" s="51">
        <f>H14</f>
        <v>2025</v>
      </c>
      <c r="I180" s="51">
        <f t="shared" ref="I180:J180" si="41">I14</f>
        <v>2026</v>
      </c>
      <c r="J180" s="51">
        <f t="shared" si="41"/>
        <v>2027</v>
      </c>
    </row>
    <row r="181" spans="1:10" ht="15.95" customHeight="1" x14ac:dyDescent="0.25">
      <c r="A181" s="15">
        <v>1</v>
      </c>
      <c r="B181" s="1419">
        <v>2</v>
      </c>
      <c r="C181" s="1419"/>
      <c r="D181" s="1419"/>
      <c r="E181" s="16">
        <v>3</v>
      </c>
      <c r="F181" s="16">
        <v>4</v>
      </c>
      <c r="G181" s="16">
        <v>5</v>
      </c>
      <c r="H181" s="20">
        <v>6</v>
      </c>
      <c r="I181" s="20">
        <v>7</v>
      </c>
      <c r="J181" s="20">
        <v>8</v>
      </c>
    </row>
    <row r="182" spans="1:10" ht="21.4" customHeight="1" x14ac:dyDescent="0.25">
      <c r="A182" s="21"/>
      <c r="B182" s="1413" t="s">
        <v>119</v>
      </c>
      <c r="C182" s="1414"/>
      <c r="D182" s="1415"/>
      <c r="E182" s="17" t="s">
        <v>55</v>
      </c>
      <c r="F182" s="7" t="e">
        <f t="shared" ref="F182:F186" si="42">H182/G182</f>
        <v>#REF!</v>
      </c>
      <c r="G182" s="799" t="e">
        <f>'расшифровка 4'!#REF!</f>
        <v>#REF!</v>
      </c>
      <c r="H182" s="67"/>
      <c r="I182" s="67"/>
      <c r="J182" s="67"/>
    </row>
    <row r="183" spans="1:10" ht="21.4" customHeight="1" x14ac:dyDescent="0.25">
      <c r="A183" s="21"/>
      <c r="B183" s="1413" t="s">
        <v>56</v>
      </c>
      <c r="C183" s="1414"/>
      <c r="D183" s="1415"/>
      <c r="E183" s="17" t="s">
        <v>55</v>
      </c>
      <c r="F183" s="7" t="e">
        <f t="shared" si="42"/>
        <v>#REF!</v>
      </c>
      <c r="G183" s="799" t="e">
        <f>'расшифровка 4'!#REF!</f>
        <v>#REF!</v>
      </c>
      <c r="H183" s="67"/>
      <c r="I183" s="67"/>
      <c r="J183" s="67"/>
    </row>
    <row r="184" spans="1:10" ht="21.4" hidden="1" customHeight="1" x14ac:dyDescent="0.25">
      <c r="A184" s="21"/>
      <c r="B184" s="1413"/>
      <c r="C184" s="1414"/>
      <c r="D184" s="1415"/>
      <c r="E184" s="17"/>
      <c r="F184" s="7" t="e">
        <f t="shared" si="42"/>
        <v>#DIV/0!</v>
      </c>
      <c r="G184" s="7"/>
      <c r="H184" s="67"/>
      <c r="I184" s="67"/>
      <c r="J184" s="67"/>
    </row>
    <row r="185" spans="1:10" ht="21.4" hidden="1" customHeight="1" x14ac:dyDescent="0.25">
      <c r="A185" s="21"/>
      <c r="B185" s="1413"/>
      <c r="C185" s="1414"/>
      <c r="D185" s="1415"/>
      <c r="E185" s="17" t="s">
        <v>55</v>
      </c>
      <c r="F185" s="7" t="e">
        <f t="shared" si="42"/>
        <v>#DIV/0!</v>
      </c>
      <c r="G185" s="7"/>
      <c r="H185" s="67"/>
      <c r="I185" s="67"/>
      <c r="J185" s="67"/>
    </row>
    <row r="186" spans="1:10" ht="21.4" hidden="1" customHeight="1" x14ac:dyDescent="0.25">
      <c r="A186" s="21"/>
      <c r="B186" s="1383"/>
      <c r="C186" s="1416"/>
      <c r="D186" s="1384"/>
      <c r="E186" s="18"/>
      <c r="F186" s="7" t="e">
        <f t="shared" si="42"/>
        <v>#DIV/0!</v>
      </c>
      <c r="G186" s="7"/>
      <c r="H186" s="67"/>
      <c r="I186" s="67"/>
      <c r="J186" s="67"/>
    </row>
    <row r="187" spans="1:10" ht="21.95" customHeight="1" x14ac:dyDescent="0.25">
      <c r="A187" s="1321" t="s">
        <v>59</v>
      </c>
      <c r="B187" s="1322"/>
      <c r="C187" s="1322"/>
      <c r="D187" s="1322"/>
      <c r="E187" s="1322"/>
      <c r="F187" s="1322"/>
      <c r="G187" s="1323"/>
      <c r="H187" s="9">
        <f>SUM(H182:H186)</f>
        <v>0</v>
      </c>
      <c r="I187" s="9">
        <f>SUM(I182:I186)</f>
        <v>0</v>
      </c>
      <c r="J187" s="9">
        <f>SUM(J182:J186)</f>
        <v>0</v>
      </c>
    </row>
    <row r="188" spans="1:10" hidden="1" x14ac:dyDescent="0.25"/>
    <row r="189" spans="1:10" ht="21.95" hidden="1" customHeight="1" x14ac:dyDescent="0.25">
      <c r="B189" s="1417" t="s">
        <v>120</v>
      </c>
      <c r="C189" s="1417"/>
      <c r="D189" s="1417"/>
      <c r="E189" s="1417"/>
      <c r="F189" s="1417"/>
      <c r="G189" s="1417"/>
      <c r="H189" s="1417"/>
      <c r="I189" s="1417"/>
      <c r="J189" s="1417"/>
    </row>
    <row r="190" spans="1:10" ht="23.45" hidden="1" customHeight="1" x14ac:dyDescent="0.25">
      <c r="A190" s="1376" t="s">
        <v>106</v>
      </c>
      <c r="B190" s="1325" t="s">
        <v>77</v>
      </c>
      <c r="C190" s="1325"/>
      <c r="D190" s="1325"/>
      <c r="E190" s="1402" t="s">
        <v>122</v>
      </c>
      <c r="F190" s="1429" t="s">
        <v>86</v>
      </c>
      <c r="G190" s="1429" t="s">
        <v>123</v>
      </c>
      <c r="H190" s="1325" t="s">
        <v>104</v>
      </c>
      <c r="I190" s="1325"/>
      <c r="J190" s="1325"/>
    </row>
    <row r="191" spans="1:10" ht="23.45" hidden="1" customHeight="1" x14ac:dyDescent="0.25">
      <c r="A191" s="1376"/>
      <c r="B191" s="1325"/>
      <c r="C191" s="1325"/>
      <c r="D191" s="1325"/>
      <c r="E191" s="1402"/>
      <c r="F191" s="1429"/>
      <c r="G191" s="1429"/>
      <c r="H191" s="51">
        <f>H14</f>
        <v>2025</v>
      </c>
      <c r="I191" s="51">
        <f t="shared" ref="I191:J191" si="43">I14</f>
        <v>2026</v>
      </c>
      <c r="J191" s="51">
        <f t="shared" si="43"/>
        <v>2027</v>
      </c>
    </row>
    <row r="192" spans="1:10" ht="15.95" hidden="1" customHeight="1" x14ac:dyDescent="0.25">
      <c r="A192" s="15">
        <v>1</v>
      </c>
      <c r="B192" s="1419">
        <v>2</v>
      </c>
      <c r="C192" s="1419"/>
      <c r="D192" s="1419"/>
      <c r="E192" s="16">
        <v>3</v>
      </c>
      <c r="F192" s="16">
        <v>4</v>
      </c>
      <c r="G192" s="16">
        <v>5</v>
      </c>
      <c r="H192" s="20">
        <v>6</v>
      </c>
      <c r="I192" s="20">
        <v>7</v>
      </c>
      <c r="J192" s="20">
        <v>8</v>
      </c>
    </row>
    <row r="193" spans="1:10" ht="20.25" hidden="1" customHeight="1" x14ac:dyDescent="0.25">
      <c r="A193" s="21">
        <v>1</v>
      </c>
      <c r="B193" s="1420" t="s">
        <v>60</v>
      </c>
      <c r="C193" s="1421"/>
      <c r="D193" s="1422"/>
      <c r="E193" s="23"/>
      <c r="F193" s="7"/>
      <c r="G193" s="67"/>
      <c r="H193" s="7"/>
      <c r="I193" s="7"/>
      <c r="J193" s="7"/>
    </row>
    <row r="194" spans="1:10" ht="20.25" hidden="1" customHeight="1" x14ac:dyDescent="0.25">
      <c r="A194" s="21">
        <v>2</v>
      </c>
      <c r="B194" s="1420" t="s">
        <v>121</v>
      </c>
      <c r="C194" s="1421"/>
      <c r="D194" s="1422"/>
      <c r="E194" s="23"/>
      <c r="F194" s="7"/>
      <c r="G194" s="67"/>
      <c r="H194" s="7"/>
      <c r="I194" s="7"/>
      <c r="J194" s="7"/>
    </row>
    <row r="195" spans="1:10" ht="21.95" hidden="1" customHeight="1" x14ac:dyDescent="0.25">
      <c r="A195" s="1321" t="s">
        <v>61</v>
      </c>
      <c r="B195" s="1322"/>
      <c r="C195" s="1322"/>
      <c r="D195" s="1322"/>
      <c r="E195" s="1322"/>
      <c r="F195" s="1322"/>
      <c r="G195" s="1323"/>
      <c r="H195" s="9">
        <f>SUM(H193:H194)</f>
        <v>0</v>
      </c>
      <c r="I195" s="9">
        <f>SUM(I193:I194)</f>
        <v>0</v>
      </c>
      <c r="J195" s="9">
        <f>SUM(J193:J194)</f>
        <v>0</v>
      </c>
    </row>
    <row r="196" spans="1:10" hidden="1" x14ac:dyDescent="0.25"/>
    <row r="197" spans="1:10" ht="21.95" customHeight="1" x14ac:dyDescent="0.25">
      <c r="B197" s="1417" t="s">
        <v>138</v>
      </c>
      <c r="C197" s="1417"/>
      <c r="D197" s="1417"/>
      <c r="E197" s="1417"/>
      <c r="F197" s="1417"/>
      <c r="G197" s="1417"/>
      <c r="H197" s="1417"/>
      <c r="I197" s="1417"/>
      <c r="J197" s="1417"/>
    </row>
    <row r="198" spans="1:10" ht="23.45" customHeight="1" x14ac:dyDescent="0.25">
      <c r="A198" s="1341" t="s">
        <v>106</v>
      </c>
      <c r="B198" s="1430" t="s">
        <v>77</v>
      </c>
      <c r="C198" s="1431"/>
      <c r="D198" s="1432"/>
      <c r="E198" s="1376" t="s">
        <v>82</v>
      </c>
      <c r="F198" s="1402" t="s">
        <v>35</v>
      </c>
      <c r="G198" s="1344" t="s">
        <v>111</v>
      </c>
      <c r="H198" s="1325" t="s">
        <v>104</v>
      </c>
      <c r="I198" s="1325"/>
      <c r="J198" s="1325"/>
    </row>
    <row r="199" spans="1:10" ht="23.45" customHeight="1" x14ac:dyDescent="0.25">
      <c r="A199" s="1342"/>
      <c r="B199" s="1433"/>
      <c r="C199" s="1434"/>
      <c r="D199" s="1435"/>
      <c r="E199" s="1376"/>
      <c r="F199" s="1402"/>
      <c r="G199" s="1344"/>
      <c r="H199" s="51">
        <f>H14</f>
        <v>2025</v>
      </c>
      <c r="I199" s="51">
        <f t="shared" ref="I199:J199" si="44">I14</f>
        <v>2026</v>
      </c>
      <c r="J199" s="51">
        <f t="shared" si="44"/>
        <v>2027</v>
      </c>
    </row>
    <row r="200" spans="1:10" ht="15.95" customHeight="1" x14ac:dyDescent="0.25">
      <c r="A200" s="15">
        <v>1</v>
      </c>
      <c r="B200" s="1419">
        <v>2</v>
      </c>
      <c r="C200" s="1419"/>
      <c r="D200" s="1419"/>
      <c r="E200" s="16">
        <v>3</v>
      </c>
      <c r="F200" s="16">
        <v>4</v>
      </c>
      <c r="G200" s="16">
        <v>5</v>
      </c>
      <c r="H200" s="20">
        <v>6</v>
      </c>
      <c r="I200" s="20">
        <v>7</v>
      </c>
      <c r="J200" s="20">
        <v>8</v>
      </c>
    </row>
    <row r="201" spans="1:10" ht="30.95" hidden="1" customHeight="1" x14ac:dyDescent="0.25">
      <c r="A201" s="24">
        <v>1</v>
      </c>
      <c r="B201" s="1439" t="s">
        <v>62</v>
      </c>
      <c r="C201" s="1440"/>
      <c r="D201" s="1441"/>
      <c r="E201" s="25" t="s">
        <v>117</v>
      </c>
      <c r="F201" s="26" t="s">
        <v>117</v>
      </c>
      <c r="G201" s="27" t="s">
        <v>117</v>
      </c>
      <c r="H201" s="33">
        <f>SUM(H202:H220)</f>
        <v>0</v>
      </c>
      <c r="I201" s="33">
        <f t="shared" ref="I201:J201" si="45">SUM(I202:I220)</f>
        <v>0</v>
      </c>
      <c r="J201" s="33">
        <f t="shared" si="45"/>
        <v>0</v>
      </c>
    </row>
    <row r="202" spans="1:10" ht="17.649999999999999" hidden="1" customHeight="1" x14ac:dyDescent="0.25">
      <c r="A202" s="21"/>
      <c r="B202" s="1436" t="s">
        <v>443</v>
      </c>
      <c r="C202" s="1437"/>
      <c r="D202" s="1438"/>
      <c r="E202" s="806" t="s">
        <v>125</v>
      </c>
      <c r="F202" s="807"/>
      <c r="G202" s="821" t="e">
        <f>H202/F202/12</f>
        <v>#DIV/0!</v>
      </c>
      <c r="H202" s="67"/>
      <c r="I202" s="67"/>
      <c r="J202" s="67"/>
    </row>
    <row r="203" spans="1:10" ht="17.649999999999999" hidden="1" customHeight="1" x14ac:dyDescent="0.25">
      <c r="A203" s="21"/>
      <c r="B203" s="1436" t="s">
        <v>129</v>
      </c>
      <c r="C203" s="1437"/>
      <c r="D203" s="1438"/>
      <c r="E203" s="806" t="s">
        <v>98</v>
      </c>
      <c r="F203" s="93"/>
      <c r="G203" s="808" t="e">
        <f>H203/F203</f>
        <v>#DIV/0!</v>
      </c>
      <c r="H203" s="67"/>
      <c r="I203" s="67"/>
      <c r="J203" s="67"/>
    </row>
    <row r="204" spans="1:10" ht="17.649999999999999" hidden="1" customHeight="1" x14ac:dyDescent="0.25">
      <c r="A204" s="21"/>
      <c r="B204" s="1436" t="s">
        <v>627</v>
      </c>
      <c r="C204" s="1437"/>
      <c r="D204" s="1438"/>
      <c r="E204" s="806" t="s">
        <v>98</v>
      </c>
      <c r="F204" s="576"/>
      <c r="G204" s="808" t="e">
        <f t="shared" ref="G204:G220" si="46">H204/F204</f>
        <v>#DIV/0!</v>
      </c>
      <c r="H204" s="67"/>
      <c r="I204" s="67"/>
      <c r="J204" s="67"/>
    </row>
    <row r="205" spans="1:10" ht="17.649999999999999" hidden="1" customHeight="1" x14ac:dyDescent="0.25">
      <c r="A205" s="21"/>
      <c r="B205" s="1436" t="s">
        <v>628</v>
      </c>
      <c r="C205" s="1437"/>
      <c r="D205" s="1438"/>
      <c r="E205" s="806" t="s">
        <v>98</v>
      </c>
      <c r="F205" s="576"/>
      <c r="G205" s="808" t="e">
        <f t="shared" si="46"/>
        <v>#DIV/0!</v>
      </c>
      <c r="H205" s="67"/>
      <c r="I205" s="67"/>
      <c r="J205" s="67"/>
    </row>
    <row r="206" spans="1:10" ht="17.649999999999999" hidden="1" customHeight="1" x14ac:dyDescent="0.25">
      <c r="A206" s="21"/>
      <c r="B206" s="1436" t="s">
        <v>131</v>
      </c>
      <c r="C206" s="1437"/>
      <c r="D206" s="1438"/>
      <c r="E206" s="806" t="s">
        <v>98</v>
      </c>
      <c r="F206" s="576"/>
      <c r="G206" s="808" t="e">
        <f t="shared" si="46"/>
        <v>#DIV/0!</v>
      </c>
      <c r="H206" s="67"/>
      <c r="I206" s="67"/>
      <c r="J206" s="67"/>
    </row>
    <row r="207" spans="1:10" ht="17.649999999999999" hidden="1" customHeight="1" x14ac:dyDescent="0.25">
      <c r="A207" s="21"/>
      <c r="B207" s="1436" t="s">
        <v>126</v>
      </c>
      <c r="C207" s="1437"/>
      <c r="D207" s="1438"/>
      <c r="E207" s="806" t="s">
        <v>92</v>
      </c>
      <c r="F207" s="93"/>
      <c r="G207" s="821" t="e">
        <f>H207/F207/12</f>
        <v>#DIV/0!</v>
      </c>
      <c r="H207" s="67"/>
      <c r="I207" s="67"/>
      <c r="J207" s="67"/>
    </row>
    <row r="208" spans="1:10" ht="17.649999999999999" hidden="1" customHeight="1" x14ac:dyDescent="0.25">
      <c r="A208" s="21"/>
      <c r="B208" s="1436" t="s">
        <v>215</v>
      </c>
      <c r="C208" s="1437"/>
      <c r="D208" s="1438"/>
      <c r="E208" s="806" t="s">
        <v>92</v>
      </c>
      <c r="F208" s="93"/>
      <c r="G208" s="808" t="e">
        <f t="shared" si="46"/>
        <v>#DIV/0!</v>
      </c>
      <c r="H208" s="67"/>
      <c r="I208" s="67"/>
      <c r="J208" s="67"/>
    </row>
    <row r="209" spans="1:10" ht="17.649999999999999" hidden="1" customHeight="1" x14ac:dyDescent="0.25">
      <c r="A209" s="21"/>
      <c r="B209" s="1436" t="s">
        <v>130</v>
      </c>
      <c r="C209" s="1437"/>
      <c r="D209" s="1438"/>
      <c r="E209" s="806" t="s">
        <v>92</v>
      </c>
      <c r="F209" s="93"/>
      <c r="G209" s="808" t="e">
        <f t="shared" si="46"/>
        <v>#DIV/0!</v>
      </c>
      <c r="H209" s="67"/>
      <c r="I209" s="67"/>
      <c r="J209" s="67"/>
    </row>
    <row r="210" spans="1:10" ht="17.649999999999999" hidden="1" customHeight="1" x14ac:dyDescent="0.25">
      <c r="A210" s="21"/>
      <c r="B210" s="1436" t="s">
        <v>623</v>
      </c>
      <c r="C210" s="1437"/>
      <c r="D210" s="1438"/>
      <c r="E210" s="806" t="s">
        <v>98</v>
      </c>
      <c r="F210" s="93"/>
      <c r="G210" s="808" t="e">
        <f t="shared" si="46"/>
        <v>#DIV/0!</v>
      </c>
      <c r="H210" s="67"/>
      <c r="I210" s="67"/>
      <c r="J210" s="67"/>
    </row>
    <row r="211" spans="1:10" ht="17.649999999999999" hidden="1" customHeight="1" x14ac:dyDescent="0.25">
      <c r="A211" s="21"/>
      <c r="B211" s="1436" t="s">
        <v>629</v>
      </c>
      <c r="C211" s="1437"/>
      <c r="D211" s="1438"/>
      <c r="E211" s="806" t="s">
        <v>98</v>
      </c>
      <c r="F211" s="93"/>
      <c r="G211" s="808" t="e">
        <f t="shared" si="46"/>
        <v>#DIV/0!</v>
      </c>
      <c r="H211" s="67"/>
      <c r="I211" s="67"/>
      <c r="J211" s="67"/>
    </row>
    <row r="212" spans="1:10" ht="17.649999999999999" hidden="1" customHeight="1" x14ac:dyDescent="0.25">
      <c r="A212" s="21"/>
      <c r="B212" s="1436" t="s">
        <v>631</v>
      </c>
      <c r="C212" s="1437"/>
      <c r="D212" s="1438"/>
      <c r="E212" s="806" t="s">
        <v>95</v>
      </c>
      <c r="F212" s="576"/>
      <c r="G212" s="808" t="e">
        <f t="shared" si="46"/>
        <v>#DIV/0!</v>
      </c>
      <c r="H212" s="67"/>
      <c r="I212" s="67"/>
      <c r="J212" s="67"/>
    </row>
    <row r="213" spans="1:10" ht="17.649999999999999" hidden="1" customHeight="1" x14ac:dyDescent="0.25">
      <c r="A213" s="21"/>
      <c r="B213" s="1436" t="s">
        <v>630</v>
      </c>
      <c r="C213" s="1437"/>
      <c r="D213" s="1438"/>
      <c r="E213" s="806" t="s">
        <v>95</v>
      </c>
      <c r="F213" s="576"/>
      <c r="G213" s="808" t="e">
        <f t="shared" si="46"/>
        <v>#DIV/0!</v>
      </c>
      <c r="H213" s="67"/>
      <c r="I213" s="67"/>
      <c r="J213" s="67"/>
    </row>
    <row r="214" spans="1:10" ht="17.649999999999999" hidden="1" customHeight="1" x14ac:dyDescent="0.25">
      <c r="A214" s="21"/>
      <c r="B214" s="1442" t="s">
        <v>685</v>
      </c>
      <c r="C214" s="1443"/>
      <c r="D214" s="1444"/>
      <c r="E214" s="806" t="s">
        <v>95</v>
      </c>
      <c r="F214" s="576"/>
      <c r="G214" s="808" t="e">
        <f t="shared" si="46"/>
        <v>#DIV/0!</v>
      </c>
      <c r="H214" s="67"/>
      <c r="I214" s="67"/>
      <c r="J214" s="67"/>
    </row>
    <row r="215" spans="1:10" ht="17.649999999999999" hidden="1" customHeight="1" x14ac:dyDescent="0.25">
      <c r="A215" s="21"/>
      <c r="B215" s="1442" t="s">
        <v>686</v>
      </c>
      <c r="C215" s="1443"/>
      <c r="D215" s="1444"/>
      <c r="E215" s="806" t="s">
        <v>95</v>
      </c>
      <c r="F215" s="576"/>
      <c r="G215" s="808" t="e">
        <f t="shared" si="46"/>
        <v>#DIV/0!</v>
      </c>
      <c r="H215" s="67"/>
      <c r="I215" s="67"/>
      <c r="J215" s="67"/>
    </row>
    <row r="216" spans="1:10" ht="17.649999999999999" hidden="1" customHeight="1" x14ac:dyDescent="0.25">
      <c r="A216" s="21"/>
      <c r="B216" s="1442"/>
      <c r="C216" s="1443"/>
      <c r="D216" s="1444"/>
      <c r="E216" s="806"/>
      <c r="F216" s="576"/>
      <c r="G216" s="808" t="e">
        <f t="shared" si="46"/>
        <v>#DIV/0!</v>
      </c>
      <c r="H216" s="67"/>
      <c r="I216" s="67"/>
      <c r="J216" s="67"/>
    </row>
    <row r="217" spans="1:10" ht="17.649999999999999" hidden="1" customHeight="1" x14ac:dyDescent="0.25">
      <c r="A217" s="21"/>
      <c r="B217" s="1442"/>
      <c r="C217" s="1443"/>
      <c r="D217" s="1444"/>
      <c r="E217" s="806"/>
      <c r="F217" s="576"/>
      <c r="G217" s="808" t="e">
        <f t="shared" si="46"/>
        <v>#DIV/0!</v>
      </c>
      <c r="H217" s="67"/>
      <c r="I217" s="67"/>
      <c r="J217" s="67"/>
    </row>
    <row r="218" spans="1:10" ht="31.15" hidden="1" customHeight="1" x14ac:dyDescent="0.25">
      <c r="A218" s="21"/>
      <c r="B218" s="1445" t="s">
        <v>640</v>
      </c>
      <c r="C218" s="1446"/>
      <c r="D218" s="1447"/>
      <c r="E218" s="820" t="s">
        <v>96</v>
      </c>
      <c r="F218" s="71"/>
      <c r="G218" s="7" t="e">
        <f t="shared" si="46"/>
        <v>#DIV/0!</v>
      </c>
      <c r="H218" s="67"/>
      <c r="I218" s="67"/>
      <c r="J218" s="67"/>
    </row>
    <row r="219" spans="1:10" ht="17.649999999999999" hidden="1" customHeight="1" x14ac:dyDescent="0.25">
      <c r="A219" s="21"/>
      <c r="B219" s="1442"/>
      <c r="C219" s="1443"/>
      <c r="D219" s="1444"/>
      <c r="E219" s="806" t="s">
        <v>92</v>
      </c>
      <c r="F219" s="93"/>
      <c r="G219" s="808" t="e">
        <f t="shared" si="46"/>
        <v>#DIV/0!</v>
      </c>
      <c r="H219" s="67"/>
      <c r="I219" s="67"/>
      <c r="J219" s="67"/>
    </row>
    <row r="220" spans="1:10" ht="17.649999999999999" hidden="1" customHeight="1" x14ac:dyDescent="0.25">
      <c r="A220" s="21"/>
      <c r="B220" s="1383"/>
      <c r="C220" s="1416"/>
      <c r="D220" s="1384"/>
      <c r="E220" s="114"/>
      <c r="F220" s="71"/>
      <c r="G220" s="808" t="e">
        <f t="shared" si="46"/>
        <v>#DIV/0!</v>
      </c>
      <c r="H220" s="67"/>
      <c r="I220" s="67"/>
      <c r="J220" s="67"/>
    </row>
    <row r="221" spans="1:10" ht="32.1" customHeight="1" x14ac:dyDescent="0.25">
      <c r="A221" s="801">
        <v>2</v>
      </c>
      <c r="B221" s="1448" t="s">
        <v>133</v>
      </c>
      <c r="C221" s="1449"/>
      <c r="D221" s="1450"/>
      <c r="E221" s="797" t="s">
        <v>92</v>
      </c>
      <c r="F221" s="798"/>
      <c r="G221" s="799" t="e">
        <f>H221/F221</f>
        <v>#DIV/0!</v>
      </c>
      <c r="H221" s="800"/>
      <c r="I221" s="800"/>
      <c r="J221" s="800"/>
    </row>
    <row r="222" spans="1:10" ht="32.25" customHeight="1" x14ac:dyDescent="0.25">
      <c r="A222" s="24">
        <v>3</v>
      </c>
      <c r="B222" s="1451" t="s">
        <v>134</v>
      </c>
      <c r="C222" s="1452"/>
      <c r="D222" s="1453"/>
      <c r="E222" s="25" t="s">
        <v>117</v>
      </c>
      <c r="F222" s="26" t="s">
        <v>117</v>
      </c>
      <c r="G222" s="27" t="s">
        <v>117</v>
      </c>
      <c r="H222" s="33">
        <f>SUM(H224:H229)</f>
        <v>0</v>
      </c>
      <c r="I222" s="33">
        <f t="shared" ref="I222:J222" si="47">SUM(I224:I229)</f>
        <v>0</v>
      </c>
      <c r="J222" s="33">
        <f t="shared" si="47"/>
        <v>0</v>
      </c>
    </row>
    <row r="223" spans="1:10" s="32" customFormat="1" ht="24" customHeight="1" x14ac:dyDescent="0.25">
      <c r="A223" s="29"/>
      <c r="B223" s="1312" t="s">
        <v>788</v>
      </c>
      <c r="C223" s="1313"/>
      <c r="D223" s="1314"/>
      <c r="E223" s="30"/>
      <c r="F223" s="1009"/>
      <c r="G223" s="1008"/>
      <c r="H223" s="768"/>
      <c r="I223" s="768"/>
      <c r="J223" s="768"/>
    </row>
    <row r="224" spans="1:10" ht="30" customHeight="1" x14ac:dyDescent="0.25">
      <c r="A224" s="21"/>
      <c r="B224" s="1383" t="s">
        <v>779</v>
      </c>
      <c r="C224" s="1416"/>
      <c r="D224" s="1384"/>
      <c r="E224" s="114" t="s">
        <v>95</v>
      </c>
      <c r="F224" s="72">
        <v>3</v>
      </c>
      <c r="G224" s="7">
        <f>H224/F224</f>
        <v>0</v>
      </c>
      <c r="H224" s="67"/>
      <c r="I224" s="67"/>
      <c r="J224" s="67"/>
    </row>
    <row r="225" spans="1:11" ht="17.649999999999999" customHeight="1" x14ac:dyDescent="0.25">
      <c r="A225" s="21"/>
      <c r="B225" s="1383" t="s">
        <v>780</v>
      </c>
      <c r="C225" s="1416"/>
      <c r="D225" s="1384"/>
      <c r="E225" s="114" t="s">
        <v>95</v>
      </c>
      <c r="F225" s="72">
        <v>8</v>
      </c>
      <c r="G225" s="7">
        <f t="shared" ref="G225:G227" si="48">H225/F225</f>
        <v>0</v>
      </c>
      <c r="H225" s="67"/>
      <c r="I225" s="67"/>
      <c r="J225" s="67"/>
    </row>
    <row r="226" spans="1:11" ht="17.649999999999999" customHeight="1" x14ac:dyDescent="0.25">
      <c r="A226" s="21"/>
      <c r="B226" s="1383" t="s">
        <v>781</v>
      </c>
      <c r="C226" s="1416"/>
      <c r="D226" s="1384"/>
      <c r="E226" s="114" t="s">
        <v>95</v>
      </c>
      <c r="F226" s="72">
        <v>1</v>
      </c>
      <c r="G226" s="7">
        <f t="shared" si="48"/>
        <v>0</v>
      </c>
      <c r="H226" s="67"/>
      <c r="I226" s="67"/>
      <c r="J226" s="67"/>
    </row>
    <row r="227" spans="1:11" ht="17.649999999999999" customHeight="1" x14ac:dyDescent="0.25">
      <c r="A227" s="21"/>
      <c r="B227" s="1383" t="s">
        <v>803</v>
      </c>
      <c r="C227" s="1416"/>
      <c r="D227" s="1384"/>
      <c r="E227" s="114" t="s">
        <v>95</v>
      </c>
      <c r="F227" s="72">
        <v>2</v>
      </c>
      <c r="G227" s="7">
        <f t="shared" si="48"/>
        <v>0</v>
      </c>
      <c r="H227" s="67"/>
      <c r="I227" s="67"/>
      <c r="J227" s="67"/>
    </row>
    <row r="228" spans="1:11" ht="17.649999999999999" customHeight="1" x14ac:dyDescent="0.25">
      <c r="A228" s="21"/>
      <c r="B228" s="1383" t="s">
        <v>804</v>
      </c>
      <c r="C228" s="1416"/>
      <c r="D228" s="1384"/>
      <c r="E228" s="114" t="s">
        <v>95</v>
      </c>
      <c r="F228" s="72">
        <v>4</v>
      </c>
      <c r="G228" s="7">
        <f>H228/F228</f>
        <v>0</v>
      </c>
      <c r="H228" s="67"/>
      <c r="I228" s="67"/>
      <c r="J228" s="67"/>
    </row>
    <row r="229" spans="1:11" ht="17.649999999999999" customHeight="1" x14ac:dyDescent="0.25">
      <c r="A229" s="21"/>
      <c r="B229" s="1383" t="s">
        <v>805</v>
      </c>
      <c r="C229" s="1416"/>
      <c r="D229" s="1384"/>
      <c r="E229" s="114" t="s">
        <v>96</v>
      </c>
      <c r="F229" s="71">
        <v>1</v>
      </c>
      <c r="G229" s="7">
        <f>H229/F229</f>
        <v>0</v>
      </c>
      <c r="H229" s="67"/>
      <c r="I229" s="67"/>
      <c r="J229" s="67"/>
    </row>
    <row r="230" spans="1:11" ht="39" hidden="1" customHeight="1" x14ac:dyDescent="0.25">
      <c r="A230" s="24">
        <v>4</v>
      </c>
      <c r="B230" s="1439" t="s">
        <v>135</v>
      </c>
      <c r="C230" s="1440"/>
      <c r="D230" s="1441"/>
      <c r="E230" s="25" t="s">
        <v>117</v>
      </c>
      <c r="F230" s="26" t="s">
        <v>117</v>
      </c>
      <c r="G230" s="27" t="s">
        <v>117</v>
      </c>
      <c r="H230" s="33">
        <f>SUM(H231:H236)</f>
        <v>0</v>
      </c>
      <c r="I230" s="33">
        <f t="shared" ref="I230:J230" si="49">SUM(I231:I236)</f>
        <v>0</v>
      </c>
      <c r="J230" s="33">
        <f t="shared" si="49"/>
        <v>0</v>
      </c>
    </row>
    <row r="231" spans="1:11" s="32" customFormat="1" ht="17.100000000000001" hidden="1" customHeight="1" x14ac:dyDescent="0.25">
      <c r="A231" s="29"/>
      <c r="B231" s="1454"/>
      <c r="C231" s="1455"/>
      <c r="D231" s="1456"/>
      <c r="E231" s="87" t="s">
        <v>96</v>
      </c>
      <c r="F231" s="88"/>
      <c r="G231" s="7" t="e">
        <f>H231/F231</f>
        <v>#DIV/0!</v>
      </c>
      <c r="H231" s="67"/>
      <c r="I231" s="67"/>
      <c r="J231" s="67"/>
    </row>
    <row r="232" spans="1:11" s="32" customFormat="1" ht="17.100000000000001" hidden="1" customHeight="1" x14ac:dyDescent="0.25">
      <c r="A232" s="29"/>
      <c r="B232" s="1454"/>
      <c r="C232" s="1455"/>
      <c r="D232" s="1456"/>
      <c r="E232" s="87" t="s">
        <v>96</v>
      </c>
      <c r="F232" s="88"/>
      <c r="G232" s="7" t="e">
        <f t="shared" ref="G232:G250" si="50">H232/F232</f>
        <v>#DIV/0!</v>
      </c>
      <c r="H232" s="67"/>
      <c r="I232" s="67"/>
      <c r="J232" s="67"/>
    </row>
    <row r="233" spans="1:11" s="32" customFormat="1" ht="17.100000000000001" hidden="1" customHeight="1" x14ac:dyDescent="0.25">
      <c r="A233" s="29"/>
      <c r="B233" s="1454"/>
      <c r="C233" s="1455"/>
      <c r="D233" s="1456"/>
      <c r="E233" s="87" t="s">
        <v>96</v>
      </c>
      <c r="F233" s="88"/>
      <c r="G233" s="7" t="e">
        <f t="shared" si="50"/>
        <v>#DIV/0!</v>
      </c>
      <c r="H233" s="67"/>
      <c r="I233" s="67"/>
      <c r="J233" s="67"/>
    </row>
    <row r="234" spans="1:11" s="32" customFormat="1" ht="17.100000000000001" hidden="1" customHeight="1" x14ac:dyDescent="0.25">
      <c r="A234" s="29"/>
      <c r="B234" s="1454"/>
      <c r="C234" s="1455"/>
      <c r="D234" s="1456"/>
      <c r="E234" s="87" t="s">
        <v>96</v>
      </c>
      <c r="F234" s="88"/>
      <c r="G234" s="7" t="e">
        <f t="shared" si="50"/>
        <v>#DIV/0!</v>
      </c>
      <c r="H234" s="67"/>
      <c r="I234" s="67"/>
      <c r="J234" s="67"/>
    </row>
    <row r="235" spans="1:11" s="32" customFormat="1" ht="17.100000000000001" hidden="1" customHeight="1" x14ac:dyDescent="0.25">
      <c r="A235" s="29"/>
      <c r="B235" s="1454"/>
      <c r="C235" s="1455"/>
      <c r="D235" s="1456"/>
      <c r="E235" s="87" t="s">
        <v>96</v>
      </c>
      <c r="F235" s="88"/>
      <c r="G235" s="7" t="e">
        <f t="shared" si="50"/>
        <v>#DIV/0!</v>
      </c>
      <c r="H235" s="67"/>
      <c r="I235" s="67"/>
      <c r="J235" s="67"/>
    </row>
    <row r="236" spans="1:11" s="32" customFormat="1" ht="17.100000000000001" hidden="1" customHeight="1" x14ac:dyDescent="0.25">
      <c r="A236" s="29"/>
      <c r="B236" s="1454"/>
      <c r="C236" s="1455"/>
      <c r="D236" s="1456"/>
      <c r="E236" s="87" t="s">
        <v>96</v>
      </c>
      <c r="F236" s="88"/>
      <c r="G236" s="7" t="e">
        <f>H236/F236</f>
        <v>#DIV/0!</v>
      </c>
      <c r="H236" s="67"/>
      <c r="I236" s="67"/>
      <c r="J236" s="67"/>
    </row>
    <row r="237" spans="1:11" s="32" customFormat="1" ht="36" customHeight="1" x14ac:dyDescent="0.25">
      <c r="A237" s="24">
        <v>5</v>
      </c>
      <c r="B237" s="1439" t="s">
        <v>136</v>
      </c>
      <c r="C237" s="1440"/>
      <c r="D237" s="1441"/>
      <c r="E237" s="25" t="s">
        <v>117</v>
      </c>
      <c r="F237" s="26" t="s">
        <v>117</v>
      </c>
      <c r="G237" s="27" t="s">
        <v>117</v>
      </c>
      <c r="H237" s="33">
        <f>SUM(H238:H243)</f>
        <v>0</v>
      </c>
      <c r="I237" s="33">
        <f>SUM(I238:I243)</f>
        <v>0</v>
      </c>
      <c r="J237" s="33">
        <f t="shared" ref="J237" si="51">SUM(J238:J243)</f>
        <v>0</v>
      </c>
      <c r="K237" s="32" t="s">
        <v>789</v>
      </c>
    </row>
    <row r="238" spans="1:11" ht="17.100000000000001" customHeight="1" x14ac:dyDescent="0.25">
      <c r="A238" s="21"/>
      <c r="B238" s="1383" t="s">
        <v>688</v>
      </c>
      <c r="C238" s="1416"/>
      <c r="D238" s="1384"/>
      <c r="E238" s="114" t="s">
        <v>95</v>
      </c>
      <c r="F238" s="71">
        <v>5</v>
      </c>
      <c r="G238" s="7">
        <f t="shared" si="50"/>
        <v>0</v>
      </c>
      <c r="H238" s="67"/>
      <c r="I238" s="67"/>
      <c r="J238" s="67"/>
    </row>
    <row r="239" spans="1:11" ht="17.100000000000001" hidden="1" customHeight="1" x14ac:dyDescent="0.25">
      <c r="A239" s="21"/>
      <c r="B239" s="1383" t="s">
        <v>687</v>
      </c>
      <c r="C239" s="1416"/>
      <c r="D239" s="1384"/>
      <c r="E239" s="114" t="s">
        <v>95</v>
      </c>
      <c r="F239" s="71"/>
      <c r="G239" s="7" t="e">
        <f t="shared" si="50"/>
        <v>#DIV/0!</v>
      </c>
      <c r="H239" s="67"/>
      <c r="I239" s="67"/>
      <c r="J239" s="67"/>
    </row>
    <row r="240" spans="1:11" ht="17.100000000000001" customHeight="1" x14ac:dyDescent="0.25">
      <c r="A240" s="21"/>
      <c r="B240" s="1383" t="s">
        <v>806</v>
      </c>
      <c r="C240" s="1416"/>
      <c r="D240" s="1384"/>
      <c r="E240" s="114" t="s">
        <v>95</v>
      </c>
      <c r="F240" s="71">
        <v>1</v>
      </c>
      <c r="G240" s="7">
        <f t="shared" si="50"/>
        <v>0</v>
      </c>
      <c r="H240" s="67"/>
      <c r="I240" s="67"/>
      <c r="J240" s="67"/>
    </row>
    <row r="241" spans="1:10" ht="17.100000000000001" hidden="1" customHeight="1" x14ac:dyDescent="0.25">
      <c r="A241" s="21"/>
      <c r="B241" s="1383"/>
      <c r="C241" s="1416"/>
      <c r="D241" s="1384"/>
      <c r="E241" s="114" t="s">
        <v>95</v>
      </c>
      <c r="F241" s="71"/>
      <c r="G241" s="7" t="e">
        <f t="shared" si="50"/>
        <v>#DIV/0!</v>
      </c>
      <c r="H241" s="67"/>
      <c r="I241" s="67"/>
      <c r="J241" s="67"/>
    </row>
    <row r="242" spans="1:10" ht="17.100000000000001" hidden="1" customHeight="1" x14ac:dyDescent="0.25">
      <c r="A242" s="21"/>
      <c r="B242" s="1383"/>
      <c r="C242" s="1416"/>
      <c r="D242" s="1384"/>
      <c r="E242" s="114" t="s">
        <v>96</v>
      </c>
      <c r="F242" s="71"/>
      <c r="G242" s="7" t="e">
        <f t="shared" si="50"/>
        <v>#DIV/0!</v>
      </c>
      <c r="H242" s="67"/>
      <c r="I242" s="67"/>
      <c r="J242" s="67"/>
    </row>
    <row r="243" spans="1:10" ht="17.100000000000001" hidden="1" customHeight="1" x14ac:dyDescent="0.25">
      <c r="A243" s="21"/>
      <c r="B243" s="1383"/>
      <c r="C243" s="1416"/>
      <c r="D243" s="1384"/>
      <c r="E243" s="114" t="s">
        <v>95</v>
      </c>
      <c r="F243" s="71"/>
      <c r="G243" s="7" t="e">
        <f t="shared" si="50"/>
        <v>#DIV/0!</v>
      </c>
      <c r="H243" s="67"/>
      <c r="I243" s="67"/>
      <c r="J243" s="67"/>
    </row>
    <row r="244" spans="1:10" ht="17.100000000000001" hidden="1" customHeight="1" x14ac:dyDescent="0.25">
      <c r="A244" s="24">
        <v>6</v>
      </c>
      <c r="B244" s="1457" t="s">
        <v>207</v>
      </c>
      <c r="C244" s="1458"/>
      <c r="D244" s="1459"/>
      <c r="E244" s="25" t="s">
        <v>117</v>
      </c>
      <c r="F244" s="26" t="s">
        <v>117</v>
      </c>
      <c r="G244" s="27" t="s">
        <v>117</v>
      </c>
      <c r="H244" s="33">
        <f>SUM(H245:H250)</f>
        <v>0</v>
      </c>
      <c r="I244" s="33">
        <f t="shared" ref="I244:J244" si="52">SUM(I245:I250)</f>
        <v>0</v>
      </c>
      <c r="J244" s="33">
        <f t="shared" si="52"/>
        <v>0</v>
      </c>
    </row>
    <row r="245" spans="1:10" ht="17.100000000000001" hidden="1" customHeight="1" x14ac:dyDescent="0.25">
      <c r="A245" s="21"/>
      <c r="B245" s="1426" t="s">
        <v>198</v>
      </c>
      <c r="C245" s="1427"/>
      <c r="D245" s="1428"/>
      <c r="E245" s="820" t="s">
        <v>95</v>
      </c>
      <c r="F245" s="71"/>
      <c r="G245" s="7" t="e">
        <f t="shared" si="50"/>
        <v>#DIV/0!</v>
      </c>
      <c r="H245" s="67"/>
      <c r="I245" s="67"/>
      <c r="J245" s="67"/>
    </row>
    <row r="246" spans="1:10" ht="17.100000000000001" hidden="1" customHeight="1" x14ac:dyDescent="0.25">
      <c r="A246" s="115"/>
      <c r="B246" s="1460"/>
      <c r="C246" s="1461"/>
      <c r="D246" s="1462"/>
      <c r="E246" s="114" t="s">
        <v>95</v>
      </c>
      <c r="F246" s="71"/>
      <c r="G246" s="7" t="e">
        <f t="shared" si="50"/>
        <v>#DIV/0!</v>
      </c>
      <c r="H246" s="67"/>
      <c r="I246" s="67"/>
      <c r="J246" s="67"/>
    </row>
    <row r="247" spans="1:10" ht="17.100000000000001" hidden="1" customHeight="1" x14ac:dyDescent="0.25">
      <c r="A247" s="115"/>
      <c r="B247" s="1383"/>
      <c r="C247" s="1416"/>
      <c r="D247" s="1384"/>
      <c r="E247" s="114"/>
      <c r="F247" s="71"/>
      <c r="G247" s="7" t="e">
        <f t="shared" si="50"/>
        <v>#DIV/0!</v>
      </c>
      <c r="H247" s="67"/>
      <c r="I247" s="67"/>
      <c r="J247" s="67"/>
    </row>
    <row r="248" spans="1:10" ht="17.100000000000001" hidden="1" customHeight="1" x14ac:dyDescent="0.25">
      <c r="A248" s="115"/>
      <c r="B248" s="1383"/>
      <c r="C248" s="1416"/>
      <c r="D248" s="1384"/>
      <c r="E248" s="114"/>
      <c r="F248" s="71"/>
      <c r="G248" s="7" t="e">
        <f t="shared" si="50"/>
        <v>#DIV/0!</v>
      </c>
      <c r="H248" s="67"/>
      <c r="I248" s="67"/>
      <c r="J248" s="67"/>
    </row>
    <row r="249" spans="1:10" ht="17.100000000000001" hidden="1" customHeight="1" x14ac:dyDescent="0.25">
      <c r="A249" s="115"/>
      <c r="B249" s="1383"/>
      <c r="C249" s="1416"/>
      <c r="D249" s="1384"/>
      <c r="E249" s="114"/>
      <c r="F249" s="71"/>
      <c r="G249" s="7" t="e">
        <f t="shared" si="50"/>
        <v>#DIV/0!</v>
      </c>
      <c r="H249" s="67"/>
      <c r="I249" s="67"/>
      <c r="J249" s="67"/>
    </row>
    <row r="250" spans="1:10" ht="17.100000000000001" hidden="1" customHeight="1" x14ac:dyDescent="0.25">
      <c r="A250" s="115"/>
      <c r="B250" s="1463"/>
      <c r="C250" s="1464"/>
      <c r="D250" s="1465"/>
      <c r="E250" s="114"/>
      <c r="F250" s="71"/>
      <c r="G250" s="7" t="e">
        <f t="shared" si="50"/>
        <v>#DIV/0!</v>
      </c>
      <c r="H250" s="67"/>
      <c r="I250" s="67"/>
      <c r="J250" s="67"/>
    </row>
    <row r="251" spans="1:10" ht="22.35" customHeight="1" x14ac:dyDescent="0.25">
      <c r="A251" s="1321" t="s">
        <v>63</v>
      </c>
      <c r="B251" s="1322"/>
      <c r="C251" s="1322"/>
      <c r="D251" s="1322"/>
      <c r="E251" s="1322"/>
      <c r="F251" s="1322"/>
      <c r="G251" s="1323"/>
      <c r="H251" s="9">
        <f>H201+H221+H222+H230+H237+H244</f>
        <v>0</v>
      </c>
      <c r="I251" s="9">
        <f t="shared" ref="I251:J251" si="53">I201+I221+I222+I230+I237+I244</f>
        <v>0</v>
      </c>
      <c r="J251" s="9">
        <f t="shared" si="53"/>
        <v>0</v>
      </c>
    </row>
    <row r="253" spans="1:10" ht="21.95" customHeight="1" x14ac:dyDescent="0.25">
      <c r="B253" s="1417" t="s">
        <v>139</v>
      </c>
      <c r="C253" s="1417"/>
      <c r="D253" s="1417"/>
      <c r="E253" s="1417"/>
      <c r="F253" s="1417"/>
      <c r="G253" s="1417"/>
      <c r="H253" s="1417"/>
      <c r="I253" s="1417"/>
      <c r="J253" s="1417"/>
    </row>
    <row r="254" spans="1:10" ht="23.45" customHeight="1" x14ac:dyDescent="0.25">
      <c r="A254" s="1341" t="s">
        <v>106</v>
      </c>
      <c r="B254" s="1430" t="s">
        <v>77</v>
      </c>
      <c r="C254" s="1431"/>
      <c r="D254" s="1432"/>
      <c r="E254" s="1376" t="s">
        <v>82</v>
      </c>
      <c r="F254" s="1402" t="s">
        <v>35</v>
      </c>
      <c r="G254" s="1344" t="s">
        <v>111</v>
      </c>
      <c r="H254" s="1325" t="s">
        <v>104</v>
      </c>
      <c r="I254" s="1325"/>
      <c r="J254" s="1325"/>
    </row>
    <row r="255" spans="1:10" ht="23.45" customHeight="1" x14ac:dyDescent="0.25">
      <c r="A255" s="1342"/>
      <c r="B255" s="1433"/>
      <c r="C255" s="1434"/>
      <c r="D255" s="1435"/>
      <c r="E255" s="1376"/>
      <c r="F255" s="1402"/>
      <c r="G255" s="1344"/>
      <c r="H255" s="51">
        <f>H14</f>
        <v>2025</v>
      </c>
      <c r="I255" s="51">
        <f t="shared" ref="I255:J255" si="54">I14</f>
        <v>2026</v>
      </c>
      <c r="J255" s="51">
        <f t="shared" si="54"/>
        <v>2027</v>
      </c>
    </row>
    <row r="256" spans="1:10" ht="16.5" customHeight="1" x14ac:dyDescent="0.25">
      <c r="A256" s="15">
        <v>1</v>
      </c>
      <c r="B256" s="1419">
        <v>2</v>
      </c>
      <c r="C256" s="1419"/>
      <c r="D256" s="1419"/>
      <c r="E256" s="16">
        <v>3</v>
      </c>
      <c r="F256" s="16">
        <v>4</v>
      </c>
      <c r="G256" s="16">
        <v>5</v>
      </c>
      <c r="H256" s="20">
        <v>6</v>
      </c>
      <c r="I256" s="20">
        <v>7</v>
      </c>
      <c r="J256" s="20">
        <v>8</v>
      </c>
    </row>
    <row r="257" spans="1:12" ht="17.100000000000001" hidden="1" customHeight="1" x14ac:dyDescent="0.25">
      <c r="A257" s="34"/>
      <c r="B257" s="1466" t="s">
        <v>142</v>
      </c>
      <c r="C257" s="1467"/>
      <c r="D257" s="1468"/>
      <c r="E257" s="30" t="s">
        <v>98</v>
      </c>
      <c r="F257" s="93"/>
      <c r="G257" s="7" t="e">
        <f t="shared" ref="G257:G280" si="55">H257/F257</f>
        <v>#DIV/0!</v>
      </c>
      <c r="H257" s="67"/>
      <c r="I257" s="67"/>
      <c r="J257" s="67"/>
    </row>
    <row r="258" spans="1:12" ht="17.25" hidden="1" customHeight="1" x14ac:dyDescent="0.25">
      <c r="A258" s="34"/>
      <c r="B258" s="1466" t="s">
        <v>633</v>
      </c>
      <c r="C258" s="1467"/>
      <c r="D258" s="1468"/>
      <c r="E258" s="30" t="s">
        <v>634</v>
      </c>
      <c r="F258" s="93"/>
      <c r="G258" s="7" t="e">
        <f>H270/F258</f>
        <v>#DIV/0!</v>
      </c>
      <c r="H258" s="59"/>
      <c r="I258" s="67"/>
      <c r="J258" s="67"/>
    </row>
    <row r="259" spans="1:12" ht="17.100000000000001" customHeight="1" x14ac:dyDescent="0.25">
      <c r="A259" s="34"/>
      <c r="B259" s="1466" t="s">
        <v>64</v>
      </c>
      <c r="C259" s="1467"/>
      <c r="D259" s="1468"/>
      <c r="E259" s="30" t="s">
        <v>93</v>
      </c>
      <c r="F259" s="93"/>
      <c r="G259" s="7" t="e">
        <f t="shared" si="55"/>
        <v>#DIV/0!</v>
      </c>
      <c r="H259" s="67"/>
      <c r="I259" s="67"/>
      <c r="J259" s="67"/>
    </row>
    <row r="260" spans="1:12" ht="17.100000000000001" hidden="1" customHeight="1" x14ac:dyDescent="0.25">
      <c r="A260" s="34"/>
      <c r="B260" s="1466" t="s">
        <v>140</v>
      </c>
      <c r="C260" s="1467"/>
      <c r="D260" s="1468"/>
      <c r="E260" s="30" t="s">
        <v>96</v>
      </c>
      <c r="F260" s="93"/>
      <c r="G260" s="7" t="e">
        <f t="shared" si="55"/>
        <v>#DIV/0!</v>
      </c>
      <c r="H260" s="67"/>
      <c r="I260" s="67"/>
      <c r="J260" s="67"/>
    </row>
    <row r="261" spans="1:12" ht="17.100000000000001" hidden="1" customHeight="1" x14ac:dyDescent="0.25">
      <c r="A261" s="34"/>
      <c r="B261" s="1466" t="s">
        <v>141</v>
      </c>
      <c r="C261" s="1467"/>
      <c r="D261" s="1468"/>
      <c r="E261" s="30" t="s">
        <v>95</v>
      </c>
      <c r="F261" s="93"/>
      <c r="G261" s="7" t="e">
        <f>H261/F261</f>
        <v>#DIV/0!</v>
      </c>
      <c r="H261" s="67"/>
      <c r="I261" s="67"/>
      <c r="J261" s="67"/>
    </row>
    <row r="262" spans="1:12" ht="17.100000000000001" hidden="1" customHeight="1" x14ac:dyDescent="0.25">
      <c r="A262" s="34"/>
      <c r="B262" s="1426" t="s">
        <v>188</v>
      </c>
      <c r="C262" s="1427"/>
      <c r="D262" s="1428"/>
      <c r="E262" s="30" t="s">
        <v>95</v>
      </c>
      <c r="F262" s="71"/>
      <c r="G262" s="7" t="e">
        <f t="shared" si="55"/>
        <v>#DIV/0!</v>
      </c>
      <c r="H262" s="67"/>
      <c r="I262" s="67"/>
      <c r="J262" s="67"/>
    </row>
    <row r="263" spans="1:12" ht="17.100000000000001" hidden="1" customHeight="1" x14ac:dyDescent="0.25">
      <c r="A263" s="41"/>
      <c r="B263" s="1469" t="s">
        <v>203</v>
      </c>
      <c r="C263" s="1470"/>
      <c r="D263" s="1471"/>
      <c r="E263" s="30" t="s">
        <v>95</v>
      </c>
      <c r="F263" s="71"/>
      <c r="G263" s="7" t="e">
        <f t="shared" si="55"/>
        <v>#DIV/0!</v>
      </c>
      <c r="H263" s="67"/>
      <c r="I263" s="67"/>
      <c r="J263" s="67"/>
    </row>
    <row r="264" spans="1:12" ht="17.100000000000001" hidden="1" customHeight="1" x14ac:dyDescent="0.25">
      <c r="A264" s="57"/>
      <c r="B264" s="1472" t="s">
        <v>191</v>
      </c>
      <c r="C264" s="1472"/>
      <c r="D264" s="1472"/>
      <c r="E264" s="30" t="s">
        <v>93</v>
      </c>
      <c r="F264" s="104"/>
      <c r="G264" s="7" t="e">
        <f t="shared" si="55"/>
        <v>#DIV/0!</v>
      </c>
      <c r="H264" s="67"/>
      <c r="I264" s="67"/>
      <c r="J264" s="67"/>
      <c r="K264" s="53"/>
      <c r="L264" s="53"/>
    </row>
    <row r="265" spans="1:12" ht="17.100000000000001" hidden="1" customHeight="1" x14ac:dyDescent="0.25">
      <c r="A265" s="57"/>
      <c r="B265" s="1473" t="s">
        <v>202</v>
      </c>
      <c r="C265" s="1473"/>
      <c r="D265" s="1473"/>
      <c r="E265" s="30" t="s">
        <v>95</v>
      </c>
      <c r="F265" s="71"/>
      <c r="G265" s="7" t="e">
        <f t="shared" si="55"/>
        <v>#DIV/0!</v>
      </c>
      <c r="H265" s="67"/>
      <c r="I265" s="67"/>
      <c r="J265" s="67"/>
    </row>
    <row r="266" spans="1:12" ht="17.100000000000001" hidden="1" customHeight="1" x14ac:dyDescent="0.25">
      <c r="A266" s="57"/>
      <c r="B266" s="18" t="s">
        <v>636</v>
      </c>
      <c r="C266" s="18"/>
      <c r="D266" s="18"/>
      <c r="E266" s="30" t="s">
        <v>95</v>
      </c>
      <c r="F266" s="71"/>
      <c r="G266" s="7" t="e">
        <f t="shared" si="55"/>
        <v>#DIV/0!</v>
      </c>
      <c r="H266" s="67"/>
      <c r="I266" s="67"/>
      <c r="J266" s="67"/>
    </row>
    <row r="267" spans="1:12" ht="17.100000000000001" hidden="1" customHeight="1" x14ac:dyDescent="0.25">
      <c r="A267" s="57"/>
      <c r="B267" s="1466" t="s">
        <v>689</v>
      </c>
      <c r="C267" s="1467"/>
      <c r="D267" s="1468"/>
      <c r="E267" s="30" t="s">
        <v>98</v>
      </c>
      <c r="F267" s="71"/>
      <c r="G267" s="7" t="e">
        <f t="shared" si="55"/>
        <v>#DIV/0!</v>
      </c>
      <c r="H267" s="67"/>
      <c r="I267" s="67"/>
      <c r="J267" s="67"/>
    </row>
    <row r="268" spans="1:12" ht="17.100000000000001" hidden="1" customHeight="1" x14ac:dyDescent="0.25">
      <c r="A268" s="57"/>
      <c r="B268" s="1466" t="s">
        <v>690</v>
      </c>
      <c r="C268" s="1467"/>
      <c r="D268" s="1468"/>
      <c r="E268" s="30" t="s">
        <v>95</v>
      </c>
      <c r="F268" s="71"/>
      <c r="G268" s="7" t="e">
        <f t="shared" si="55"/>
        <v>#DIV/0!</v>
      </c>
      <c r="H268" s="67"/>
      <c r="I268" s="67"/>
      <c r="J268" s="67"/>
    </row>
    <row r="269" spans="1:12" ht="17.100000000000001" hidden="1" customHeight="1" x14ac:dyDescent="0.25">
      <c r="A269" s="57"/>
      <c r="B269" s="1466" t="s">
        <v>691</v>
      </c>
      <c r="C269" s="1467"/>
      <c r="D269" s="1468"/>
      <c r="E269" s="30" t="s">
        <v>98</v>
      </c>
      <c r="F269" s="71"/>
      <c r="G269" s="7" t="e">
        <f t="shared" si="55"/>
        <v>#DIV/0!</v>
      </c>
      <c r="H269" s="67"/>
      <c r="I269" s="67"/>
      <c r="J269" s="67"/>
    </row>
    <row r="270" spans="1:12" ht="17.100000000000001" customHeight="1" x14ac:dyDescent="0.25">
      <c r="A270" s="57"/>
      <c r="B270" s="1466" t="s">
        <v>692</v>
      </c>
      <c r="C270" s="1467"/>
      <c r="D270" s="1468"/>
      <c r="E270" s="30" t="s">
        <v>93</v>
      </c>
      <c r="F270" s="71"/>
      <c r="G270" s="7" t="e">
        <f>#REF!/F270</f>
        <v>#REF!</v>
      </c>
      <c r="H270" s="67"/>
      <c r="I270" s="67"/>
      <c r="J270" s="67"/>
    </row>
    <row r="271" spans="1:12" ht="17.100000000000001" hidden="1" customHeight="1" x14ac:dyDescent="0.25">
      <c r="A271" s="57"/>
      <c r="B271" s="1466" t="s">
        <v>693</v>
      </c>
      <c r="C271" s="1467"/>
      <c r="D271" s="1468"/>
      <c r="E271" s="30" t="s">
        <v>95</v>
      </c>
      <c r="F271" s="71"/>
      <c r="G271" s="7" t="e">
        <f t="shared" si="55"/>
        <v>#DIV/0!</v>
      </c>
      <c r="H271" s="67"/>
      <c r="I271" s="67"/>
      <c r="J271" s="67"/>
    </row>
    <row r="272" spans="1:12" ht="17.100000000000001" hidden="1" customHeight="1" x14ac:dyDescent="0.25">
      <c r="A272" s="57"/>
      <c r="B272" s="1466" t="s">
        <v>694</v>
      </c>
      <c r="C272" s="1467"/>
      <c r="D272" s="1468"/>
      <c r="E272" s="30" t="s">
        <v>95</v>
      </c>
      <c r="F272" s="71"/>
      <c r="G272" s="7" t="e">
        <f t="shared" si="55"/>
        <v>#DIV/0!</v>
      </c>
      <c r="H272" s="67"/>
      <c r="I272" s="67"/>
      <c r="J272" s="67"/>
    </row>
    <row r="273" spans="1:10" ht="17.100000000000001" hidden="1" customHeight="1" x14ac:dyDescent="0.25">
      <c r="A273" s="57"/>
      <c r="B273" s="1466" t="s">
        <v>695</v>
      </c>
      <c r="C273" s="1467"/>
      <c r="D273" s="1468"/>
      <c r="E273" s="30" t="s">
        <v>95</v>
      </c>
      <c r="F273" s="71"/>
      <c r="G273" s="7" t="e">
        <f t="shared" si="55"/>
        <v>#DIV/0!</v>
      </c>
      <c r="H273" s="67"/>
      <c r="I273" s="67"/>
      <c r="J273" s="67"/>
    </row>
    <row r="274" spans="1:10" ht="17.100000000000001" customHeight="1" x14ac:dyDescent="0.25">
      <c r="A274" s="57"/>
      <c r="B274" s="1383" t="s">
        <v>708</v>
      </c>
      <c r="C274" s="1416"/>
      <c r="D274" s="1384"/>
      <c r="E274" s="30" t="s">
        <v>95</v>
      </c>
      <c r="F274" s="71">
        <v>2</v>
      </c>
      <c r="G274" s="7">
        <f t="shared" si="55"/>
        <v>0</v>
      </c>
      <c r="H274" s="67"/>
      <c r="I274" s="67"/>
      <c r="J274" s="67"/>
    </row>
    <row r="275" spans="1:10" ht="17.100000000000001" hidden="1" customHeight="1" x14ac:dyDescent="0.25">
      <c r="A275" s="57"/>
      <c r="B275" s="1466"/>
      <c r="C275" s="1467"/>
      <c r="D275" s="1468"/>
      <c r="E275" s="30"/>
      <c r="F275" s="71"/>
      <c r="G275" s="7" t="e">
        <f t="shared" si="55"/>
        <v>#DIV/0!</v>
      </c>
      <c r="H275" s="67"/>
      <c r="I275" s="67"/>
      <c r="J275" s="67"/>
    </row>
    <row r="276" spans="1:10" ht="17.100000000000001" hidden="1" customHeight="1" x14ac:dyDescent="0.25">
      <c r="A276" s="57"/>
      <c r="B276" s="1466"/>
      <c r="C276" s="1467"/>
      <c r="D276" s="1468"/>
      <c r="E276" s="30"/>
      <c r="F276" s="71"/>
      <c r="G276" s="7" t="e">
        <f t="shared" si="55"/>
        <v>#DIV/0!</v>
      </c>
      <c r="H276" s="67"/>
      <c r="I276" s="67"/>
      <c r="J276" s="67"/>
    </row>
    <row r="277" spans="1:10" ht="17.100000000000001" hidden="1" customHeight="1" x14ac:dyDescent="0.25">
      <c r="A277" s="57"/>
      <c r="B277" s="1466"/>
      <c r="C277" s="1467"/>
      <c r="D277" s="1468"/>
      <c r="E277" s="30"/>
      <c r="F277" s="71"/>
      <c r="G277" s="7" t="e">
        <f t="shared" si="55"/>
        <v>#DIV/0!</v>
      </c>
      <c r="H277" s="67"/>
      <c r="I277" s="67"/>
      <c r="J277" s="67"/>
    </row>
    <row r="278" spans="1:10" ht="17.100000000000001" hidden="1" customHeight="1" x14ac:dyDescent="0.25">
      <c r="A278" s="57"/>
      <c r="B278" s="1466"/>
      <c r="C278" s="1467"/>
      <c r="D278" s="1468"/>
      <c r="E278" s="30"/>
      <c r="F278" s="71"/>
      <c r="G278" s="7" t="e">
        <f t="shared" si="55"/>
        <v>#DIV/0!</v>
      </c>
      <c r="H278" s="67"/>
      <c r="I278" s="67"/>
      <c r="J278" s="67"/>
    </row>
    <row r="279" spans="1:10" ht="17.100000000000001" hidden="1" customHeight="1" x14ac:dyDescent="0.25">
      <c r="A279" s="57"/>
      <c r="B279" s="1383"/>
      <c r="C279" s="1416"/>
      <c r="D279" s="1384"/>
      <c r="E279" s="30"/>
      <c r="F279" s="71"/>
      <c r="G279" s="7" t="e">
        <f t="shared" si="55"/>
        <v>#DIV/0!</v>
      </c>
      <c r="H279" s="67"/>
      <c r="I279" s="67"/>
      <c r="J279" s="67"/>
    </row>
    <row r="280" spans="1:10" ht="17.100000000000001" hidden="1" customHeight="1" x14ac:dyDescent="0.25">
      <c r="A280" s="57"/>
      <c r="B280" s="1383"/>
      <c r="C280" s="1416"/>
      <c r="D280" s="1384"/>
      <c r="E280" s="30"/>
      <c r="F280" s="71"/>
      <c r="G280" s="7" t="e">
        <f t="shared" si="55"/>
        <v>#DIV/0!</v>
      </c>
      <c r="H280" s="67"/>
      <c r="I280" s="67"/>
      <c r="J280" s="67"/>
    </row>
    <row r="281" spans="1:10" ht="21.95" customHeight="1" x14ac:dyDescent="0.25">
      <c r="A281" s="1321" t="s">
        <v>65</v>
      </c>
      <c r="B281" s="1322"/>
      <c r="C281" s="1322"/>
      <c r="D281" s="1322"/>
      <c r="E281" s="1322"/>
      <c r="F281" s="1322"/>
      <c r="G281" s="1323"/>
      <c r="H281" s="9">
        <f>SUM(H257:H280)</f>
        <v>0</v>
      </c>
      <c r="I281" s="9">
        <f t="shared" ref="I281:J281" si="56">SUM(I257:I280)</f>
        <v>0</v>
      </c>
      <c r="J281" s="9">
        <f t="shared" si="56"/>
        <v>0</v>
      </c>
    </row>
    <row r="283" spans="1:10" ht="21.95" hidden="1" customHeight="1" x14ac:dyDescent="0.25">
      <c r="B283" s="1417" t="s">
        <v>143</v>
      </c>
      <c r="C283" s="1417"/>
      <c r="D283" s="1417"/>
      <c r="E283" s="1417"/>
      <c r="F283" s="1417"/>
      <c r="G283" s="1417"/>
      <c r="H283" s="1417"/>
      <c r="I283" s="1417"/>
      <c r="J283" s="1417"/>
    </row>
    <row r="284" spans="1:10" ht="23.45" hidden="1" customHeight="1" x14ac:dyDescent="0.25">
      <c r="A284" s="1341" t="s">
        <v>106</v>
      </c>
      <c r="B284" s="1430" t="s">
        <v>77</v>
      </c>
      <c r="C284" s="1431"/>
      <c r="D284" s="1432"/>
      <c r="E284" s="1376" t="s">
        <v>82</v>
      </c>
      <c r="F284" s="1402" t="s">
        <v>35</v>
      </c>
      <c r="G284" s="1344" t="s">
        <v>111</v>
      </c>
      <c r="H284" s="1325" t="s">
        <v>104</v>
      </c>
      <c r="I284" s="1325"/>
      <c r="J284" s="1325"/>
    </row>
    <row r="285" spans="1:10" ht="23.45" hidden="1" customHeight="1" x14ac:dyDescent="0.25">
      <c r="A285" s="1342"/>
      <c r="B285" s="1433"/>
      <c r="C285" s="1434"/>
      <c r="D285" s="1435"/>
      <c r="E285" s="1376"/>
      <c r="F285" s="1402"/>
      <c r="G285" s="1344"/>
      <c r="H285" s="51">
        <f>H14</f>
        <v>2025</v>
      </c>
      <c r="I285" s="51">
        <f t="shared" ref="I285:J285" si="57">I14</f>
        <v>2026</v>
      </c>
      <c r="J285" s="51">
        <f t="shared" si="57"/>
        <v>2027</v>
      </c>
    </row>
    <row r="286" spans="1:10" ht="15.95" hidden="1" customHeight="1" x14ac:dyDescent="0.25">
      <c r="A286" s="15">
        <v>1</v>
      </c>
      <c r="B286" s="1419">
        <v>2</v>
      </c>
      <c r="C286" s="1419"/>
      <c r="D286" s="1419"/>
      <c r="E286" s="16">
        <v>3</v>
      </c>
      <c r="F286" s="16">
        <v>4</v>
      </c>
      <c r="G286" s="16">
        <v>5</v>
      </c>
      <c r="H286" s="20">
        <v>6</v>
      </c>
      <c r="I286" s="20">
        <v>7</v>
      </c>
      <c r="J286" s="20">
        <v>8</v>
      </c>
    </row>
    <row r="287" spans="1:10" ht="17.100000000000001" hidden="1" customHeight="1" x14ac:dyDescent="0.25">
      <c r="A287" s="36">
        <v>1</v>
      </c>
      <c r="B287" s="1474" t="s">
        <v>144</v>
      </c>
      <c r="C287" s="1475"/>
      <c r="D287" s="1476"/>
      <c r="E287" s="25" t="s">
        <v>117</v>
      </c>
      <c r="F287" s="26" t="s">
        <v>117</v>
      </c>
      <c r="G287" s="27" t="s">
        <v>117</v>
      </c>
      <c r="H287" s="28"/>
      <c r="I287" s="28"/>
      <c r="J287" s="28"/>
    </row>
    <row r="288" spans="1:10" ht="17.100000000000001" hidden="1" customHeight="1" x14ac:dyDescent="0.25">
      <c r="A288" s="34"/>
      <c r="B288" s="1466"/>
      <c r="C288" s="1467"/>
      <c r="D288" s="1468"/>
      <c r="E288" s="30" t="s">
        <v>96</v>
      </c>
      <c r="F288" s="35"/>
      <c r="G288" s="7" t="e">
        <f t="shared" ref="G288:G293" si="58">H288/F288</f>
        <v>#DIV/0!</v>
      </c>
      <c r="H288" s="7"/>
      <c r="I288" s="7"/>
      <c r="J288" s="7"/>
    </row>
    <row r="289" spans="1:10" ht="17.100000000000001" hidden="1" customHeight="1" x14ac:dyDescent="0.25">
      <c r="A289" s="34"/>
      <c r="B289" s="1466"/>
      <c r="C289" s="1467"/>
      <c r="D289" s="1468"/>
      <c r="E289" s="30"/>
      <c r="F289" s="35"/>
      <c r="G289" s="7" t="e">
        <f t="shared" si="58"/>
        <v>#DIV/0!</v>
      </c>
      <c r="H289" s="7"/>
      <c r="I289" s="7"/>
      <c r="J289" s="7"/>
    </row>
    <row r="290" spans="1:10" ht="17.100000000000001" hidden="1" customHeight="1" x14ac:dyDescent="0.25">
      <c r="A290" s="34"/>
      <c r="B290" s="1466" t="s">
        <v>66</v>
      </c>
      <c r="C290" s="1467"/>
      <c r="D290" s="1468"/>
      <c r="E290" s="30"/>
      <c r="F290" s="35"/>
      <c r="G290" s="7" t="e">
        <f t="shared" si="58"/>
        <v>#DIV/0!</v>
      </c>
      <c r="H290" s="7"/>
      <c r="I290" s="7"/>
      <c r="J290" s="7"/>
    </row>
    <row r="291" spans="1:10" ht="17.100000000000001" hidden="1" customHeight="1" x14ac:dyDescent="0.25">
      <c r="A291" s="34"/>
      <c r="B291" s="1466"/>
      <c r="C291" s="1467"/>
      <c r="D291" s="1468"/>
      <c r="E291" s="30"/>
      <c r="F291" s="35"/>
      <c r="G291" s="7" t="e">
        <f>H291/F291</f>
        <v>#DIV/0!</v>
      </c>
      <c r="H291" s="7"/>
      <c r="I291" s="7"/>
      <c r="J291" s="7"/>
    </row>
    <row r="292" spans="1:10" ht="17.100000000000001" hidden="1" customHeight="1" x14ac:dyDescent="0.25">
      <c r="A292" s="34"/>
      <c r="B292" s="1466" t="s">
        <v>67</v>
      </c>
      <c r="C292" s="1467"/>
      <c r="D292" s="1468"/>
      <c r="E292" s="30"/>
      <c r="F292" s="6"/>
      <c r="G292" s="7" t="e">
        <f t="shared" si="58"/>
        <v>#DIV/0!</v>
      </c>
      <c r="H292" s="7"/>
      <c r="I292" s="7"/>
      <c r="J292" s="7"/>
    </row>
    <row r="293" spans="1:10" ht="17.100000000000001" hidden="1" customHeight="1" x14ac:dyDescent="0.25">
      <c r="A293" s="34"/>
      <c r="B293" s="1483" t="s">
        <v>68</v>
      </c>
      <c r="C293" s="1483"/>
      <c r="D293" s="1483"/>
      <c r="E293" s="30"/>
      <c r="F293" s="6"/>
      <c r="G293" s="7" t="e">
        <f t="shared" si="58"/>
        <v>#DIV/0!</v>
      </c>
      <c r="H293" s="7"/>
      <c r="I293" s="7"/>
      <c r="J293" s="7"/>
    </row>
    <row r="294" spans="1:10" ht="21.95" hidden="1" customHeight="1" x14ac:dyDescent="0.25">
      <c r="A294" s="1321" t="s">
        <v>69</v>
      </c>
      <c r="B294" s="1322"/>
      <c r="C294" s="1322"/>
      <c r="D294" s="1322"/>
      <c r="E294" s="1322"/>
      <c r="F294" s="1322"/>
      <c r="G294" s="1323"/>
      <c r="H294" s="9">
        <f>SUM(H287:H293)</f>
        <v>0</v>
      </c>
      <c r="I294" s="9">
        <f>SUM(I287:I293)</f>
        <v>0</v>
      </c>
      <c r="J294" s="9">
        <f>SUM(J287:J293)</f>
        <v>0</v>
      </c>
    </row>
    <row r="295" spans="1:10" hidden="1" x14ac:dyDescent="0.25"/>
    <row r="296" spans="1:10" ht="21.95" customHeight="1" x14ac:dyDescent="0.25">
      <c r="B296" s="1417" t="s">
        <v>150</v>
      </c>
      <c r="C296" s="1417"/>
      <c r="D296" s="1417"/>
      <c r="E296" s="1417"/>
      <c r="F296" s="1417"/>
      <c r="G296" s="1417"/>
      <c r="H296" s="1417"/>
      <c r="I296" s="1417"/>
      <c r="J296" s="1417"/>
    </row>
    <row r="297" spans="1:10" ht="23.45" customHeight="1" x14ac:dyDescent="0.25">
      <c r="A297" s="1341" t="s">
        <v>106</v>
      </c>
      <c r="B297" s="1430" t="s">
        <v>77</v>
      </c>
      <c r="C297" s="1431"/>
      <c r="D297" s="1432"/>
      <c r="E297" s="1376" t="s">
        <v>82</v>
      </c>
      <c r="F297" s="1402" t="s">
        <v>35</v>
      </c>
      <c r="G297" s="1344" t="s">
        <v>111</v>
      </c>
      <c r="H297" s="1325" t="s">
        <v>104</v>
      </c>
      <c r="I297" s="1325"/>
      <c r="J297" s="1325"/>
    </row>
    <row r="298" spans="1:10" ht="23.45" customHeight="1" x14ac:dyDescent="0.25">
      <c r="A298" s="1342"/>
      <c r="B298" s="1433"/>
      <c r="C298" s="1434"/>
      <c r="D298" s="1435"/>
      <c r="E298" s="1376"/>
      <c r="F298" s="1402"/>
      <c r="G298" s="1344"/>
      <c r="H298" s="51">
        <f>H14</f>
        <v>2025</v>
      </c>
      <c r="I298" s="51">
        <f t="shared" ref="I298:J298" si="59">I14</f>
        <v>2026</v>
      </c>
      <c r="J298" s="51">
        <f t="shared" si="59"/>
        <v>2027</v>
      </c>
    </row>
    <row r="299" spans="1:10" ht="15.95" customHeight="1" x14ac:dyDescent="0.25">
      <c r="A299" s="15">
        <v>1</v>
      </c>
      <c r="B299" s="1419">
        <v>2</v>
      </c>
      <c r="C299" s="1419"/>
      <c r="D299" s="1419"/>
      <c r="E299" s="16">
        <v>3</v>
      </c>
      <c r="F299" s="16">
        <v>4</v>
      </c>
      <c r="G299" s="16">
        <v>5</v>
      </c>
      <c r="H299" s="20">
        <v>6</v>
      </c>
      <c r="I299" s="20">
        <v>7</v>
      </c>
      <c r="J299" s="20">
        <v>8</v>
      </c>
    </row>
    <row r="300" spans="1:10" ht="16.5" hidden="1" customHeight="1" x14ac:dyDescent="0.25">
      <c r="A300" s="34">
        <v>1</v>
      </c>
      <c r="B300" s="1466"/>
      <c r="C300" s="1467"/>
      <c r="D300" s="1468"/>
      <c r="E300" s="30" t="s">
        <v>96</v>
      </c>
      <c r="F300" s="35"/>
      <c r="G300" s="7" t="e">
        <f t="shared" ref="G300:G346" si="60">H300/F300</f>
        <v>#DIV/0!</v>
      </c>
      <c r="H300" s="37"/>
      <c r="I300" s="37"/>
      <c r="J300" s="37"/>
    </row>
    <row r="301" spans="1:10" ht="17.100000000000001" hidden="1" customHeight="1" x14ac:dyDescent="0.25">
      <c r="A301" s="134">
        <v>2</v>
      </c>
      <c r="B301" s="1477" t="s">
        <v>146</v>
      </c>
      <c r="C301" s="1478"/>
      <c r="D301" s="1479"/>
      <c r="E301" s="135" t="s">
        <v>117</v>
      </c>
      <c r="F301" s="136" t="s">
        <v>117</v>
      </c>
      <c r="G301" s="137" t="s">
        <v>117</v>
      </c>
      <c r="H301" s="128">
        <f>SUM(H302:H305)</f>
        <v>0</v>
      </c>
      <c r="I301" s="128">
        <f t="shared" ref="I301:J301" si="61">SUM(I302:I305)</f>
        <v>0</v>
      </c>
      <c r="J301" s="128">
        <f t="shared" si="61"/>
        <v>0</v>
      </c>
    </row>
    <row r="302" spans="1:10" ht="16.5" hidden="1" customHeight="1" x14ac:dyDescent="0.25">
      <c r="A302" s="34"/>
      <c r="B302" s="1480" t="s">
        <v>709</v>
      </c>
      <c r="C302" s="1480"/>
      <c r="D302" s="1480"/>
      <c r="E302" s="87" t="s">
        <v>96</v>
      </c>
      <c r="F302" s="93">
        <v>2</v>
      </c>
      <c r="G302" s="7">
        <f t="shared" si="60"/>
        <v>0</v>
      </c>
      <c r="H302" s="67"/>
      <c r="I302" s="67"/>
      <c r="J302" s="67"/>
    </row>
    <row r="303" spans="1:10" ht="17.100000000000001" hidden="1" customHeight="1" x14ac:dyDescent="0.25">
      <c r="A303" s="34"/>
      <c r="B303" s="1481" t="s">
        <v>710</v>
      </c>
      <c r="C303" s="1482"/>
      <c r="D303" s="1482"/>
      <c r="E303" s="87" t="s">
        <v>96</v>
      </c>
      <c r="F303" s="93">
        <v>2</v>
      </c>
      <c r="G303" s="7">
        <f t="shared" si="60"/>
        <v>0</v>
      </c>
      <c r="H303" s="67"/>
      <c r="I303" s="67"/>
      <c r="J303" s="67"/>
    </row>
    <row r="304" spans="1:10" ht="17.100000000000001" hidden="1" customHeight="1" x14ac:dyDescent="0.25">
      <c r="A304" s="34"/>
      <c r="B304" s="1383"/>
      <c r="C304" s="1416"/>
      <c r="D304" s="1384"/>
      <c r="E304" s="87" t="s">
        <v>96</v>
      </c>
      <c r="F304" s="93"/>
      <c r="G304" s="7" t="e">
        <f t="shared" si="60"/>
        <v>#DIV/0!</v>
      </c>
      <c r="H304" s="67"/>
      <c r="I304" s="67"/>
      <c r="J304" s="67"/>
    </row>
    <row r="305" spans="1:10" ht="17.100000000000001" hidden="1" customHeight="1" x14ac:dyDescent="0.25">
      <c r="A305" s="34"/>
      <c r="B305" s="1383"/>
      <c r="C305" s="1416"/>
      <c r="D305" s="1384"/>
      <c r="E305" s="87" t="s">
        <v>96</v>
      </c>
      <c r="F305" s="93"/>
      <c r="G305" s="7" t="e">
        <f>H305/F305</f>
        <v>#DIV/0!</v>
      </c>
      <c r="H305" s="67"/>
      <c r="I305" s="67"/>
      <c r="J305" s="67"/>
    </row>
    <row r="306" spans="1:10" ht="17.100000000000001" hidden="1" customHeight="1" x14ac:dyDescent="0.25">
      <c r="A306" s="134">
        <v>3</v>
      </c>
      <c r="B306" s="1477" t="s">
        <v>147</v>
      </c>
      <c r="C306" s="1478"/>
      <c r="D306" s="1479"/>
      <c r="E306" s="135" t="s">
        <v>117</v>
      </c>
      <c r="F306" s="136" t="s">
        <v>117</v>
      </c>
      <c r="G306" s="137" t="s">
        <v>117</v>
      </c>
      <c r="H306" s="128">
        <f>SUM(H307:H311)</f>
        <v>0</v>
      </c>
      <c r="I306" s="128">
        <f t="shared" ref="I306:J306" si="62">SUM(I307:I311)</f>
        <v>0</v>
      </c>
      <c r="J306" s="128">
        <f t="shared" si="62"/>
        <v>0</v>
      </c>
    </row>
    <row r="307" spans="1:10" ht="17.100000000000001" hidden="1" customHeight="1" x14ac:dyDescent="0.25">
      <c r="A307" s="34"/>
      <c r="B307" s="1484"/>
      <c r="C307" s="1484"/>
      <c r="D307" s="1484"/>
      <c r="E307" s="87" t="s">
        <v>96</v>
      </c>
      <c r="F307" s="71"/>
      <c r="G307" s="7" t="e">
        <f t="shared" si="60"/>
        <v>#DIV/0!</v>
      </c>
      <c r="H307" s="67"/>
      <c r="I307" s="67"/>
      <c r="J307" s="67"/>
    </row>
    <row r="308" spans="1:10" ht="17.100000000000001" hidden="1" customHeight="1" x14ac:dyDescent="0.25">
      <c r="A308" s="34"/>
      <c r="B308" s="1383"/>
      <c r="C308" s="1416"/>
      <c r="D308" s="1384"/>
      <c r="E308" s="87" t="s">
        <v>96</v>
      </c>
      <c r="F308" s="71"/>
      <c r="G308" s="7" t="e">
        <f t="shared" si="60"/>
        <v>#DIV/0!</v>
      </c>
      <c r="H308" s="67"/>
      <c r="I308" s="67"/>
      <c r="J308" s="67"/>
    </row>
    <row r="309" spans="1:10" ht="17.100000000000001" hidden="1" customHeight="1" x14ac:dyDescent="0.25">
      <c r="A309" s="34"/>
      <c r="B309" s="1383"/>
      <c r="C309" s="1416"/>
      <c r="D309" s="1384"/>
      <c r="E309" s="87" t="s">
        <v>96</v>
      </c>
      <c r="F309" s="71"/>
      <c r="G309" s="7" t="e">
        <f t="shared" si="60"/>
        <v>#DIV/0!</v>
      </c>
      <c r="H309" s="67"/>
      <c r="I309" s="67"/>
      <c r="J309" s="67"/>
    </row>
    <row r="310" spans="1:10" ht="17.100000000000001" hidden="1" customHeight="1" x14ac:dyDescent="0.25">
      <c r="A310" s="34"/>
      <c r="B310" s="1484"/>
      <c r="C310" s="1484"/>
      <c r="D310" s="1484"/>
      <c r="E310" s="87" t="s">
        <v>96</v>
      </c>
      <c r="F310" s="71"/>
      <c r="G310" s="7" t="e">
        <f t="shared" si="60"/>
        <v>#DIV/0!</v>
      </c>
      <c r="H310" s="67"/>
      <c r="I310" s="67"/>
      <c r="J310" s="67"/>
    </row>
    <row r="311" spans="1:10" ht="17.100000000000001" hidden="1" customHeight="1" x14ac:dyDescent="0.25">
      <c r="A311" s="34"/>
      <c r="B311" s="1484"/>
      <c r="C311" s="1484"/>
      <c r="D311" s="1484"/>
      <c r="E311" s="87" t="s">
        <v>96</v>
      </c>
      <c r="F311" s="71"/>
      <c r="G311" s="7" t="e">
        <f t="shared" si="60"/>
        <v>#DIV/0!</v>
      </c>
      <c r="H311" s="67"/>
      <c r="I311" s="67"/>
      <c r="J311" s="67"/>
    </row>
    <row r="312" spans="1:10" ht="17.100000000000001" customHeight="1" x14ac:dyDescent="0.25">
      <c r="A312" s="36">
        <v>4</v>
      </c>
      <c r="B312" s="1474" t="s">
        <v>148</v>
      </c>
      <c r="C312" s="1475"/>
      <c r="D312" s="1476"/>
      <c r="E312" s="25" t="s">
        <v>117</v>
      </c>
      <c r="F312" s="26" t="s">
        <v>117</v>
      </c>
      <c r="G312" s="27" t="s">
        <v>117</v>
      </c>
      <c r="H312" s="33">
        <f>SUM(H313:H346)</f>
        <v>0</v>
      </c>
      <c r="I312" s="33">
        <f>SUM(I313:I346)</f>
        <v>0</v>
      </c>
      <c r="J312" s="33">
        <f>SUM(J313:J346)</f>
        <v>0</v>
      </c>
    </row>
    <row r="313" spans="1:10" ht="17.100000000000001" customHeight="1" x14ac:dyDescent="0.25">
      <c r="A313" s="34"/>
      <c r="B313" s="1485" t="s">
        <v>782</v>
      </c>
      <c r="C313" s="1485"/>
      <c r="D313" s="1485"/>
      <c r="E313" s="87" t="s">
        <v>96</v>
      </c>
      <c r="F313" s="71">
        <v>1</v>
      </c>
      <c r="G313" s="7">
        <f t="shared" si="60"/>
        <v>0</v>
      </c>
      <c r="H313" s="67"/>
      <c r="I313" s="67"/>
      <c r="J313" s="67"/>
    </row>
    <row r="314" spans="1:10" ht="17.100000000000001" hidden="1" customHeight="1" x14ac:dyDescent="0.25">
      <c r="A314" s="34"/>
      <c r="B314" s="1486" t="s">
        <v>711</v>
      </c>
      <c r="C314" s="1487"/>
      <c r="D314" s="1487"/>
      <c r="E314" s="87" t="s">
        <v>96</v>
      </c>
      <c r="F314" s="71">
        <v>1</v>
      </c>
      <c r="G314" s="7">
        <f t="shared" si="60"/>
        <v>0</v>
      </c>
      <c r="H314" s="67"/>
      <c r="I314" s="67"/>
      <c r="J314" s="67"/>
    </row>
    <row r="315" spans="1:10" ht="17.100000000000001" hidden="1" customHeight="1" x14ac:dyDescent="0.25">
      <c r="A315" s="34"/>
      <c r="B315" s="1485" t="s">
        <v>712</v>
      </c>
      <c r="C315" s="1485"/>
      <c r="D315" s="1485"/>
      <c r="E315" s="87" t="s">
        <v>96</v>
      </c>
      <c r="F315" s="71">
        <v>2</v>
      </c>
      <c r="G315" s="7">
        <f t="shared" si="60"/>
        <v>0</v>
      </c>
      <c r="H315" s="67"/>
      <c r="I315" s="67"/>
      <c r="J315" s="67"/>
    </row>
    <row r="316" spans="1:10" ht="17.100000000000001" hidden="1" customHeight="1" x14ac:dyDescent="0.25">
      <c r="A316" s="34"/>
      <c r="B316" s="1486" t="s">
        <v>713</v>
      </c>
      <c r="C316" s="1487"/>
      <c r="D316" s="1488"/>
      <c r="E316" s="87" t="s">
        <v>96</v>
      </c>
      <c r="F316" s="71">
        <v>15</v>
      </c>
      <c r="G316" s="7">
        <f t="shared" si="60"/>
        <v>0</v>
      </c>
      <c r="H316" s="67"/>
      <c r="I316" s="67"/>
      <c r="J316" s="67"/>
    </row>
    <row r="317" spans="1:10" ht="17.100000000000001" customHeight="1" x14ac:dyDescent="0.25">
      <c r="A317" s="34"/>
      <c r="B317" s="1485" t="s">
        <v>796</v>
      </c>
      <c r="C317" s="1485"/>
      <c r="D317" s="1485"/>
      <c r="E317" s="87" t="s">
        <v>96</v>
      </c>
      <c r="F317" s="71">
        <v>1</v>
      </c>
      <c r="G317" s="7">
        <f t="shared" si="60"/>
        <v>0</v>
      </c>
      <c r="H317" s="101"/>
      <c r="I317" s="67"/>
      <c r="J317" s="67"/>
    </row>
    <row r="318" spans="1:10" ht="17.100000000000001" customHeight="1" x14ac:dyDescent="0.25">
      <c r="A318" s="34"/>
      <c r="B318" s="1486" t="s">
        <v>797</v>
      </c>
      <c r="C318" s="1487"/>
      <c r="D318" s="1488"/>
      <c r="E318" s="87" t="s">
        <v>96</v>
      </c>
      <c r="F318" s="71">
        <v>20</v>
      </c>
      <c r="G318" s="7">
        <f t="shared" si="60"/>
        <v>0</v>
      </c>
      <c r="H318" s="67"/>
      <c r="I318" s="67"/>
      <c r="J318" s="67"/>
    </row>
    <row r="319" spans="1:10" ht="17.100000000000001" hidden="1" customHeight="1" x14ac:dyDescent="0.25">
      <c r="A319" s="34"/>
      <c r="B319" s="1486" t="s">
        <v>714</v>
      </c>
      <c r="C319" s="1487"/>
      <c r="D319" s="1488"/>
      <c r="E319" s="87" t="s">
        <v>96</v>
      </c>
      <c r="F319" s="71">
        <v>3</v>
      </c>
      <c r="G319" s="7">
        <f t="shared" si="60"/>
        <v>0</v>
      </c>
      <c r="H319" s="67"/>
      <c r="I319" s="67"/>
      <c r="J319" s="67"/>
    </row>
    <row r="320" spans="1:10" ht="17.100000000000001" hidden="1" customHeight="1" x14ac:dyDescent="0.25">
      <c r="A320" s="34"/>
      <c r="B320" s="1486" t="s">
        <v>715</v>
      </c>
      <c r="C320" s="1487"/>
      <c r="D320" s="1488"/>
      <c r="E320" s="87" t="s">
        <v>96</v>
      </c>
      <c r="F320" s="71">
        <v>1</v>
      </c>
      <c r="G320" s="7">
        <f t="shared" si="60"/>
        <v>0</v>
      </c>
      <c r="H320" s="67"/>
      <c r="I320" s="67"/>
      <c r="J320" s="67"/>
    </row>
    <row r="321" spans="1:10" ht="17.100000000000001" hidden="1" customHeight="1" x14ac:dyDescent="0.25">
      <c r="A321" s="34"/>
      <c r="B321" s="1456" t="s">
        <v>716</v>
      </c>
      <c r="C321" s="1489"/>
      <c r="D321" s="1489"/>
      <c r="E321" s="87" t="s">
        <v>96</v>
      </c>
      <c r="F321" s="71">
        <v>1</v>
      </c>
      <c r="G321" s="7">
        <f t="shared" si="60"/>
        <v>0</v>
      </c>
      <c r="H321" s="67"/>
      <c r="I321" s="67"/>
      <c r="J321" s="67"/>
    </row>
    <row r="322" spans="1:10" ht="17.100000000000001" hidden="1" customHeight="1" x14ac:dyDescent="0.25">
      <c r="A322" s="34"/>
      <c r="B322" s="1456" t="s">
        <v>717</v>
      </c>
      <c r="C322" s="1489"/>
      <c r="D322" s="1489"/>
      <c r="E322" s="87" t="s">
        <v>96</v>
      </c>
      <c r="F322" s="71">
        <v>1</v>
      </c>
      <c r="G322" s="7">
        <f t="shared" si="60"/>
        <v>0</v>
      </c>
      <c r="H322" s="67"/>
      <c r="I322" s="67"/>
      <c r="J322" s="67"/>
    </row>
    <row r="323" spans="1:10" ht="17.100000000000001" hidden="1" customHeight="1" x14ac:dyDescent="0.25">
      <c r="A323" s="34"/>
      <c r="B323" s="1456" t="s">
        <v>718</v>
      </c>
      <c r="C323" s="1489"/>
      <c r="D323" s="1489"/>
      <c r="E323" s="87" t="s">
        <v>96</v>
      </c>
      <c r="F323" s="71">
        <v>1</v>
      </c>
      <c r="G323" s="7">
        <f t="shared" si="60"/>
        <v>0</v>
      </c>
      <c r="H323" s="67"/>
      <c r="I323" s="67"/>
      <c r="J323" s="67"/>
    </row>
    <row r="324" spans="1:10" ht="17.100000000000001" hidden="1" customHeight="1" x14ac:dyDescent="0.25">
      <c r="A324" s="34"/>
      <c r="B324" s="1384" t="s">
        <v>719</v>
      </c>
      <c r="C324" s="1484"/>
      <c r="D324" s="1484"/>
      <c r="E324" s="87" t="s">
        <v>96</v>
      </c>
      <c r="F324" s="71">
        <v>1</v>
      </c>
      <c r="G324" s="7">
        <f t="shared" si="60"/>
        <v>0</v>
      </c>
      <c r="H324" s="67"/>
      <c r="I324" s="67"/>
      <c r="J324" s="67"/>
    </row>
    <row r="325" spans="1:10" ht="17.100000000000001" hidden="1" customHeight="1" x14ac:dyDescent="0.25">
      <c r="A325" s="34"/>
      <c r="B325" s="1481" t="s">
        <v>720</v>
      </c>
      <c r="C325" s="1482"/>
      <c r="D325" s="1482"/>
      <c r="E325" s="87" t="s">
        <v>96</v>
      </c>
      <c r="F325" s="71">
        <v>50</v>
      </c>
      <c r="G325" s="7">
        <f t="shared" si="60"/>
        <v>0</v>
      </c>
      <c r="H325" s="67"/>
      <c r="I325" s="67"/>
      <c r="J325" s="67"/>
    </row>
    <row r="326" spans="1:10" ht="17.100000000000001" hidden="1" customHeight="1" x14ac:dyDescent="0.25">
      <c r="A326" s="34"/>
      <c r="B326" s="1481" t="s">
        <v>721</v>
      </c>
      <c r="C326" s="1482"/>
      <c r="D326" s="1482"/>
      <c r="E326" s="87" t="s">
        <v>96</v>
      </c>
      <c r="F326" s="71">
        <v>1</v>
      </c>
      <c r="G326" s="7">
        <f t="shared" si="60"/>
        <v>0</v>
      </c>
      <c r="H326" s="67"/>
      <c r="I326" s="67"/>
      <c r="J326" s="67"/>
    </row>
    <row r="327" spans="1:10" ht="17.100000000000001" hidden="1" customHeight="1" x14ac:dyDescent="0.25">
      <c r="A327" s="34"/>
      <c r="B327" s="1480" t="s">
        <v>722</v>
      </c>
      <c r="C327" s="1480"/>
      <c r="D327" s="1480"/>
      <c r="E327" s="30" t="s">
        <v>96</v>
      </c>
      <c r="F327" s="6">
        <v>25</v>
      </c>
      <c r="G327" s="7">
        <f t="shared" si="60"/>
        <v>0</v>
      </c>
      <c r="H327" s="67"/>
      <c r="I327" s="67"/>
      <c r="J327" s="67"/>
    </row>
    <row r="328" spans="1:10" ht="17.100000000000001" customHeight="1" x14ac:dyDescent="0.25">
      <c r="A328" s="34"/>
      <c r="B328" s="1480" t="s">
        <v>777</v>
      </c>
      <c r="C328" s="1480"/>
      <c r="D328" s="1480"/>
      <c r="E328" s="30" t="s">
        <v>96</v>
      </c>
      <c r="F328" s="6">
        <v>1</v>
      </c>
      <c r="G328" s="7">
        <f t="shared" si="60"/>
        <v>0</v>
      </c>
      <c r="H328" s="67"/>
      <c r="I328" s="67"/>
      <c r="J328" s="67"/>
    </row>
    <row r="329" spans="1:10" ht="17.100000000000001" customHeight="1" x14ac:dyDescent="0.25">
      <c r="A329" s="34"/>
      <c r="B329" s="1480" t="s">
        <v>778</v>
      </c>
      <c r="C329" s="1480"/>
      <c r="D329" s="1480"/>
      <c r="E329" s="30" t="s">
        <v>96</v>
      </c>
      <c r="F329" s="6">
        <v>10</v>
      </c>
      <c r="G329" s="7">
        <f t="shared" si="60"/>
        <v>0</v>
      </c>
      <c r="H329" s="67"/>
      <c r="I329" s="67"/>
      <c r="J329" s="67"/>
    </row>
    <row r="330" spans="1:10" ht="17.100000000000001" customHeight="1" x14ac:dyDescent="0.25">
      <c r="A330" s="34"/>
      <c r="B330" s="1480" t="s">
        <v>784</v>
      </c>
      <c r="C330" s="1480"/>
      <c r="D330" s="1480"/>
      <c r="E330" s="30" t="s">
        <v>96</v>
      </c>
      <c r="F330" s="6">
        <v>1</v>
      </c>
      <c r="G330" s="7">
        <f t="shared" si="60"/>
        <v>0</v>
      </c>
      <c r="H330" s="67"/>
      <c r="I330" s="67"/>
      <c r="J330" s="67"/>
    </row>
    <row r="331" spans="1:10" ht="17.100000000000001" customHeight="1" x14ac:dyDescent="0.25">
      <c r="A331" s="34"/>
      <c r="B331" s="1466" t="s">
        <v>783</v>
      </c>
      <c r="C331" s="1467"/>
      <c r="D331" s="1468"/>
      <c r="E331" s="30" t="s">
        <v>96</v>
      </c>
      <c r="F331" s="6">
        <v>15</v>
      </c>
      <c r="G331" s="7">
        <f t="shared" si="60"/>
        <v>0</v>
      </c>
      <c r="H331" s="67"/>
      <c r="I331" s="67"/>
      <c r="J331" s="67"/>
    </row>
    <row r="332" spans="1:10" ht="17.100000000000001" customHeight="1" x14ac:dyDescent="0.25">
      <c r="A332" s="34"/>
      <c r="B332" s="1485" t="s">
        <v>785</v>
      </c>
      <c r="C332" s="1485"/>
      <c r="D332" s="1485"/>
      <c r="E332" s="30" t="s">
        <v>96</v>
      </c>
      <c r="F332" s="6">
        <v>1</v>
      </c>
      <c r="G332" s="7">
        <f t="shared" si="60"/>
        <v>0</v>
      </c>
      <c r="H332" s="67"/>
      <c r="I332" s="67"/>
      <c r="J332" s="67"/>
    </row>
    <row r="333" spans="1:10" ht="17.100000000000001" customHeight="1" x14ac:dyDescent="0.25">
      <c r="A333" s="34"/>
      <c r="B333" s="1025" t="s">
        <v>795</v>
      </c>
      <c r="C333" s="1025"/>
      <c r="D333" s="1025"/>
      <c r="E333" s="30"/>
      <c r="F333" s="6"/>
      <c r="G333" s="7"/>
      <c r="H333" s="67"/>
      <c r="I333" s="67"/>
      <c r="J333" s="67"/>
    </row>
    <row r="334" spans="1:10" ht="17.100000000000001" customHeight="1" x14ac:dyDescent="0.25">
      <c r="A334" s="34"/>
      <c r="B334" s="1480" t="s">
        <v>786</v>
      </c>
      <c r="C334" s="1480"/>
      <c r="D334" s="1480"/>
      <c r="E334" s="30" t="s">
        <v>96</v>
      </c>
      <c r="F334" s="6">
        <v>15</v>
      </c>
      <c r="G334" s="7">
        <f t="shared" si="60"/>
        <v>0</v>
      </c>
      <c r="H334" s="67"/>
      <c r="I334" s="67"/>
      <c r="J334" s="67"/>
    </row>
    <row r="335" spans="1:10" ht="17.100000000000001" hidden="1" customHeight="1" x14ac:dyDescent="0.25">
      <c r="A335" s="34"/>
      <c r="B335" s="1491"/>
      <c r="C335" s="1492"/>
      <c r="D335" s="1492"/>
      <c r="E335" s="30" t="s">
        <v>96</v>
      </c>
      <c r="F335" s="6"/>
      <c r="G335" s="7" t="e">
        <f t="shared" si="60"/>
        <v>#DIV/0!</v>
      </c>
      <c r="H335" s="67"/>
      <c r="I335" s="67"/>
      <c r="J335" s="67"/>
    </row>
    <row r="336" spans="1:10" ht="17.100000000000001" hidden="1" customHeight="1" x14ac:dyDescent="0.25">
      <c r="A336" s="34"/>
      <c r="B336" s="1490"/>
      <c r="C336" s="1490"/>
      <c r="D336" s="1490"/>
      <c r="E336" s="30" t="s">
        <v>96</v>
      </c>
      <c r="F336" s="6"/>
      <c r="G336" s="7" t="e">
        <f t="shared" si="60"/>
        <v>#DIV/0!</v>
      </c>
      <c r="H336" s="67"/>
      <c r="I336" s="101"/>
      <c r="J336" s="101"/>
    </row>
    <row r="337" spans="1:10" ht="17.100000000000001" hidden="1" customHeight="1" x14ac:dyDescent="0.25">
      <c r="A337" s="34"/>
      <c r="B337" s="1490"/>
      <c r="C337" s="1490"/>
      <c r="D337" s="1490"/>
      <c r="E337" s="30" t="s">
        <v>96</v>
      </c>
      <c r="F337" s="6"/>
      <c r="G337" s="7" t="e">
        <f t="shared" si="60"/>
        <v>#DIV/0!</v>
      </c>
      <c r="H337" s="67"/>
      <c r="I337" s="67"/>
      <c r="J337" s="67"/>
    </row>
    <row r="338" spans="1:10" ht="17.100000000000001" hidden="1" customHeight="1" x14ac:dyDescent="0.25">
      <c r="A338" s="34"/>
      <c r="B338" s="1491"/>
      <c r="C338" s="1492"/>
      <c r="D338" s="1492"/>
      <c r="E338" s="30" t="s">
        <v>96</v>
      </c>
      <c r="F338" s="6"/>
      <c r="G338" s="7" t="e">
        <f t="shared" si="60"/>
        <v>#DIV/0!</v>
      </c>
      <c r="H338" s="67"/>
      <c r="I338" s="67"/>
      <c r="J338" s="67"/>
    </row>
    <row r="339" spans="1:10" ht="17.100000000000001" hidden="1" customHeight="1" x14ac:dyDescent="0.25">
      <c r="A339" s="34"/>
      <c r="B339" s="1491"/>
      <c r="C339" s="1492"/>
      <c r="D339" s="1492"/>
      <c r="E339" s="30" t="s">
        <v>96</v>
      </c>
      <c r="F339" s="6"/>
      <c r="G339" s="7" t="e">
        <f t="shared" si="60"/>
        <v>#DIV/0!</v>
      </c>
      <c r="H339" s="67"/>
      <c r="I339" s="67"/>
      <c r="J339" s="67"/>
    </row>
    <row r="340" spans="1:10" ht="17.100000000000001" hidden="1" customHeight="1" x14ac:dyDescent="0.25">
      <c r="A340" s="34"/>
      <c r="B340" s="1491"/>
      <c r="C340" s="1492"/>
      <c r="D340" s="1492"/>
      <c r="E340" s="30" t="s">
        <v>96</v>
      </c>
      <c r="F340" s="6"/>
      <c r="G340" s="7" t="e">
        <f t="shared" si="60"/>
        <v>#DIV/0!</v>
      </c>
      <c r="H340" s="67"/>
      <c r="I340" s="67"/>
      <c r="J340" s="67"/>
    </row>
    <row r="341" spans="1:10" ht="17.100000000000001" hidden="1" customHeight="1" x14ac:dyDescent="0.25">
      <c r="A341" s="34"/>
      <c r="B341" s="1491"/>
      <c r="C341" s="1492"/>
      <c r="D341" s="1492"/>
      <c r="E341" s="30" t="s">
        <v>96</v>
      </c>
      <c r="F341" s="6"/>
      <c r="G341" s="7" t="e">
        <f t="shared" si="60"/>
        <v>#DIV/0!</v>
      </c>
      <c r="H341" s="67"/>
      <c r="I341" s="67"/>
      <c r="J341" s="67"/>
    </row>
    <row r="342" spans="1:10" ht="17.100000000000001" hidden="1" customHeight="1" x14ac:dyDescent="0.25">
      <c r="A342" s="34"/>
      <c r="B342" s="1493"/>
      <c r="C342" s="1494"/>
      <c r="D342" s="1495"/>
      <c r="E342" s="30" t="s">
        <v>96</v>
      </c>
      <c r="F342" s="6"/>
      <c r="G342" s="7" t="e">
        <f t="shared" si="60"/>
        <v>#DIV/0!</v>
      </c>
      <c r="H342" s="67"/>
      <c r="I342" s="67"/>
      <c r="J342" s="67"/>
    </row>
    <row r="343" spans="1:10" ht="17.100000000000001" hidden="1" customHeight="1" x14ac:dyDescent="0.25">
      <c r="A343" s="34"/>
      <c r="B343" s="1493"/>
      <c r="C343" s="1494"/>
      <c r="D343" s="1495"/>
      <c r="E343" s="30" t="s">
        <v>96</v>
      </c>
      <c r="F343" s="6"/>
      <c r="G343" s="7" t="e">
        <f t="shared" si="60"/>
        <v>#DIV/0!</v>
      </c>
      <c r="H343" s="67"/>
      <c r="I343" s="67"/>
      <c r="J343" s="67"/>
    </row>
    <row r="344" spans="1:10" ht="17.100000000000001" hidden="1" customHeight="1" x14ac:dyDescent="0.25">
      <c r="A344" s="34"/>
      <c r="B344" s="1493"/>
      <c r="C344" s="1494"/>
      <c r="D344" s="1495"/>
      <c r="E344" s="30" t="s">
        <v>96</v>
      </c>
      <c r="F344" s="6"/>
      <c r="G344" s="7" t="e">
        <f t="shared" si="60"/>
        <v>#DIV/0!</v>
      </c>
      <c r="H344" s="67"/>
      <c r="I344" s="67"/>
      <c r="J344" s="67"/>
    </row>
    <row r="345" spans="1:10" ht="17.100000000000001" hidden="1" customHeight="1" x14ac:dyDescent="0.25">
      <c r="A345" s="34"/>
      <c r="B345" s="1493"/>
      <c r="C345" s="1494"/>
      <c r="D345" s="1495"/>
      <c r="E345" s="30" t="s">
        <v>96</v>
      </c>
      <c r="F345" s="6"/>
      <c r="G345" s="7" t="e">
        <f t="shared" si="60"/>
        <v>#DIV/0!</v>
      </c>
      <c r="H345" s="67"/>
      <c r="I345" s="67"/>
      <c r="J345" s="67"/>
    </row>
    <row r="346" spans="1:10" ht="17.100000000000001" hidden="1" customHeight="1" x14ac:dyDescent="0.25">
      <c r="A346" s="34"/>
      <c r="B346" s="1493"/>
      <c r="C346" s="1494"/>
      <c r="D346" s="1495"/>
      <c r="E346" s="30" t="s">
        <v>96</v>
      </c>
      <c r="F346" s="6"/>
      <c r="G346" s="7" t="e">
        <f t="shared" si="60"/>
        <v>#DIV/0!</v>
      </c>
      <c r="H346" s="67"/>
      <c r="I346" s="67"/>
      <c r="J346" s="67"/>
    </row>
    <row r="347" spans="1:10" ht="22.35" customHeight="1" x14ac:dyDescent="0.25">
      <c r="A347" s="1321" t="s">
        <v>70</v>
      </c>
      <c r="B347" s="1322"/>
      <c r="C347" s="1322"/>
      <c r="D347" s="1322"/>
      <c r="E347" s="1322"/>
      <c r="F347" s="1322"/>
      <c r="G347" s="1323"/>
      <c r="H347" s="9">
        <f>H301+H306+H312</f>
        <v>0</v>
      </c>
      <c r="I347" s="9">
        <f>I301+I306+I312</f>
        <v>0</v>
      </c>
      <c r="J347" s="9">
        <f>J301+J306+J312</f>
        <v>0</v>
      </c>
    </row>
    <row r="349" spans="1:10" ht="21.95" customHeight="1" x14ac:dyDescent="0.25">
      <c r="B349" s="1417" t="s">
        <v>175</v>
      </c>
      <c r="C349" s="1417"/>
      <c r="D349" s="1417"/>
      <c r="E349" s="1417"/>
      <c r="F349" s="1417"/>
      <c r="G349" s="1417"/>
      <c r="H349" s="1417"/>
      <c r="I349" s="1417"/>
      <c r="J349" s="1417"/>
    </row>
    <row r="350" spans="1:10" ht="23.45" customHeight="1" x14ac:dyDescent="0.25">
      <c r="A350" s="1341" t="s">
        <v>106</v>
      </c>
      <c r="B350" s="1430" t="s">
        <v>77</v>
      </c>
      <c r="C350" s="1431"/>
      <c r="D350" s="1432"/>
      <c r="E350" s="1376" t="s">
        <v>82</v>
      </c>
      <c r="F350" s="1402" t="s">
        <v>35</v>
      </c>
      <c r="G350" s="1344" t="s">
        <v>111</v>
      </c>
      <c r="H350" s="1325" t="s">
        <v>104</v>
      </c>
      <c r="I350" s="1325"/>
      <c r="J350" s="1325"/>
    </row>
    <row r="351" spans="1:10" ht="23.45" customHeight="1" x14ac:dyDescent="0.25">
      <c r="A351" s="1342"/>
      <c r="B351" s="1433"/>
      <c r="C351" s="1434"/>
      <c r="D351" s="1435"/>
      <c r="E351" s="1376"/>
      <c r="F351" s="1402"/>
      <c r="G351" s="1344"/>
      <c r="H351" s="51">
        <f>H14</f>
        <v>2025</v>
      </c>
      <c r="I351" s="51">
        <f>I14</f>
        <v>2026</v>
      </c>
      <c r="J351" s="51">
        <f>J14</f>
        <v>2027</v>
      </c>
    </row>
    <row r="352" spans="1:10" ht="15.95" customHeight="1" x14ac:dyDescent="0.25">
      <c r="A352" s="15">
        <v>1</v>
      </c>
      <c r="B352" s="1419">
        <v>2</v>
      </c>
      <c r="C352" s="1419"/>
      <c r="D352" s="1419"/>
      <c r="E352" s="16">
        <v>3</v>
      </c>
      <c r="F352" s="16">
        <v>4</v>
      </c>
      <c r="G352" s="16">
        <v>5</v>
      </c>
      <c r="H352" s="20">
        <v>6</v>
      </c>
      <c r="I352" s="20">
        <v>7</v>
      </c>
      <c r="J352" s="20">
        <v>8</v>
      </c>
    </row>
    <row r="353" spans="1:10" ht="17.100000000000001" customHeight="1" x14ac:dyDescent="0.25">
      <c r="A353" s="36">
        <v>1</v>
      </c>
      <c r="B353" s="1457" t="s">
        <v>151</v>
      </c>
      <c r="C353" s="1458"/>
      <c r="D353" s="1459"/>
      <c r="E353" s="25" t="s">
        <v>117</v>
      </c>
      <c r="F353" s="26" t="s">
        <v>117</v>
      </c>
      <c r="G353" s="27" t="s">
        <v>117</v>
      </c>
      <c r="H353" s="27" t="s">
        <v>117</v>
      </c>
      <c r="I353" s="27" t="s">
        <v>117</v>
      </c>
      <c r="J353" s="27" t="s">
        <v>117</v>
      </c>
    </row>
    <row r="354" spans="1:10" ht="17.100000000000001" customHeight="1" x14ac:dyDescent="0.25">
      <c r="A354" s="41"/>
      <c r="B354" s="1499" t="s">
        <v>152</v>
      </c>
      <c r="C354" s="1500"/>
      <c r="D354" s="1501"/>
      <c r="E354" s="87" t="s">
        <v>189</v>
      </c>
      <c r="F354" s="88">
        <v>60</v>
      </c>
      <c r="G354" s="7">
        <f t="shared" ref="G354:G444" si="63">H354/F354</f>
        <v>0</v>
      </c>
      <c r="H354" s="101"/>
      <c r="I354" s="101"/>
      <c r="J354" s="101"/>
    </row>
    <row r="355" spans="1:10" ht="17.100000000000001" customHeight="1" x14ac:dyDescent="0.25">
      <c r="A355" s="41"/>
      <c r="B355" s="1383" t="s">
        <v>723</v>
      </c>
      <c r="C355" s="1416"/>
      <c r="D355" s="1384"/>
      <c r="E355" s="87" t="s">
        <v>96</v>
      </c>
      <c r="F355" s="88">
        <v>70</v>
      </c>
      <c r="G355" s="7">
        <f t="shared" si="63"/>
        <v>0</v>
      </c>
      <c r="H355" s="101"/>
      <c r="I355" s="101"/>
      <c r="J355" s="101"/>
    </row>
    <row r="356" spans="1:10" ht="17.100000000000001" hidden="1" customHeight="1" x14ac:dyDescent="0.25">
      <c r="A356" s="41"/>
      <c r="B356" s="1383" t="s">
        <v>724</v>
      </c>
      <c r="C356" s="1416"/>
      <c r="D356" s="1384"/>
      <c r="E356" s="87" t="s">
        <v>96</v>
      </c>
      <c r="F356" s="88">
        <v>3</v>
      </c>
      <c r="G356" s="7">
        <f t="shared" si="63"/>
        <v>0</v>
      </c>
      <c r="H356" s="101"/>
      <c r="I356" s="101"/>
      <c r="J356" s="101"/>
    </row>
    <row r="357" spans="1:10" ht="17.100000000000001" hidden="1" customHeight="1" x14ac:dyDescent="0.25">
      <c r="A357" s="41"/>
      <c r="B357" s="1383" t="s">
        <v>725</v>
      </c>
      <c r="C357" s="1416"/>
      <c r="D357" s="1384"/>
      <c r="E357" s="87" t="s">
        <v>96</v>
      </c>
      <c r="F357" s="88">
        <v>4</v>
      </c>
      <c r="G357" s="7">
        <f t="shared" si="63"/>
        <v>0</v>
      </c>
      <c r="H357" s="101"/>
      <c r="I357" s="101"/>
      <c r="J357" s="101"/>
    </row>
    <row r="358" spans="1:10" ht="17.100000000000001" customHeight="1" x14ac:dyDescent="0.25">
      <c r="A358" s="41"/>
      <c r="B358" s="1496" t="s">
        <v>726</v>
      </c>
      <c r="C358" s="1497"/>
      <c r="D358" s="1497"/>
      <c r="E358" s="87" t="s">
        <v>96</v>
      </c>
      <c r="F358" s="88">
        <v>4</v>
      </c>
      <c r="G358" s="7">
        <f t="shared" si="63"/>
        <v>0</v>
      </c>
      <c r="H358" s="101"/>
      <c r="I358" s="101"/>
      <c r="J358" s="101"/>
    </row>
    <row r="359" spans="1:10" ht="17.100000000000001" customHeight="1" x14ac:dyDescent="0.25">
      <c r="A359" s="41"/>
      <c r="B359" s="1496" t="s">
        <v>727</v>
      </c>
      <c r="C359" s="1497"/>
      <c r="D359" s="1498"/>
      <c r="E359" s="87" t="s">
        <v>96</v>
      </c>
      <c r="F359" s="88">
        <v>1</v>
      </c>
      <c r="G359" s="7">
        <f t="shared" si="63"/>
        <v>0</v>
      </c>
      <c r="H359" s="101"/>
      <c r="I359" s="101"/>
      <c r="J359" s="101"/>
    </row>
    <row r="360" spans="1:10" ht="17.100000000000001" customHeight="1" x14ac:dyDescent="0.25">
      <c r="A360" s="41"/>
      <c r="B360" s="1496" t="s">
        <v>728</v>
      </c>
      <c r="C360" s="1497"/>
      <c r="D360" s="1498"/>
      <c r="E360" s="87" t="s">
        <v>96</v>
      </c>
      <c r="F360" s="88">
        <v>5</v>
      </c>
      <c r="G360" s="7">
        <f t="shared" si="63"/>
        <v>0</v>
      </c>
      <c r="H360" s="101"/>
      <c r="I360" s="101"/>
      <c r="J360" s="101"/>
    </row>
    <row r="361" spans="1:10" ht="17.100000000000001" customHeight="1" x14ac:dyDescent="0.25">
      <c r="A361" s="41"/>
      <c r="B361" s="1496" t="s">
        <v>729</v>
      </c>
      <c r="C361" s="1497"/>
      <c r="D361" s="1498"/>
      <c r="E361" s="87" t="s">
        <v>96</v>
      </c>
      <c r="F361" s="88">
        <v>12</v>
      </c>
      <c r="G361" s="7">
        <f>H361/F361</f>
        <v>0</v>
      </c>
      <c r="H361" s="101"/>
      <c r="I361" s="101"/>
      <c r="J361" s="101"/>
    </row>
    <row r="362" spans="1:10" ht="17.100000000000001" customHeight="1" x14ac:dyDescent="0.25">
      <c r="A362" s="34"/>
      <c r="B362" s="1496" t="s">
        <v>730</v>
      </c>
      <c r="C362" s="1497"/>
      <c r="D362" s="1497"/>
      <c r="E362" s="87" t="s">
        <v>96</v>
      </c>
      <c r="F362" s="93">
        <v>6</v>
      </c>
      <c r="G362" s="7">
        <f t="shared" si="63"/>
        <v>0</v>
      </c>
      <c r="H362" s="67"/>
      <c r="I362" s="67"/>
      <c r="J362" s="67"/>
    </row>
    <row r="363" spans="1:10" ht="17.100000000000001" customHeight="1" x14ac:dyDescent="0.25">
      <c r="A363" s="34"/>
      <c r="B363" s="1496" t="s">
        <v>731</v>
      </c>
      <c r="C363" s="1497"/>
      <c r="D363" s="1497"/>
      <c r="E363" s="87" t="s">
        <v>96</v>
      </c>
      <c r="F363" s="93">
        <v>32</v>
      </c>
      <c r="G363" s="7">
        <f t="shared" si="63"/>
        <v>0</v>
      </c>
      <c r="H363" s="67"/>
      <c r="I363" s="67"/>
      <c r="J363" s="67"/>
    </row>
    <row r="364" spans="1:10" ht="17.100000000000001" customHeight="1" x14ac:dyDescent="0.25">
      <c r="A364" s="34"/>
      <c r="B364" s="1496" t="s">
        <v>732</v>
      </c>
      <c r="C364" s="1497"/>
      <c r="D364" s="1497"/>
      <c r="E364" s="87" t="s">
        <v>96</v>
      </c>
      <c r="F364" s="93">
        <v>4</v>
      </c>
      <c r="G364" s="7">
        <f t="shared" si="63"/>
        <v>0</v>
      </c>
      <c r="H364" s="67"/>
      <c r="I364" s="67"/>
      <c r="J364" s="67"/>
    </row>
    <row r="365" spans="1:10" ht="17.100000000000001" customHeight="1" x14ac:dyDescent="0.25">
      <c r="A365" s="34"/>
      <c r="B365" s="1496" t="s">
        <v>733</v>
      </c>
      <c r="C365" s="1497"/>
      <c r="D365" s="1498"/>
      <c r="E365" s="87" t="s">
        <v>96</v>
      </c>
      <c r="F365" s="93">
        <v>600</v>
      </c>
      <c r="G365" s="7">
        <f t="shared" si="63"/>
        <v>0</v>
      </c>
      <c r="H365" s="67"/>
      <c r="I365" s="67"/>
      <c r="J365" s="67"/>
    </row>
    <row r="366" spans="1:10" ht="17.100000000000001" customHeight="1" x14ac:dyDescent="0.25">
      <c r="A366" s="34"/>
      <c r="B366" s="1496" t="s">
        <v>798</v>
      </c>
      <c r="C366" s="1497"/>
      <c r="D366" s="1497"/>
      <c r="E366" s="87" t="s">
        <v>96</v>
      </c>
      <c r="F366" s="93">
        <v>1</v>
      </c>
      <c r="G366" s="7">
        <f t="shared" si="63"/>
        <v>0</v>
      </c>
      <c r="H366" s="67"/>
      <c r="I366" s="67"/>
      <c r="J366" s="67"/>
    </row>
    <row r="367" spans="1:10" ht="17.100000000000001" customHeight="1" x14ac:dyDescent="0.25">
      <c r="A367" s="34"/>
      <c r="B367" s="1496" t="s">
        <v>799</v>
      </c>
      <c r="C367" s="1497"/>
      <c r="D367" s="1497"/>
      <c r="E367" s="87" t="s">
        <v>96</v>
      </c>
      <c r="F367" s="93">
        <v>3</v>
      </c>
      <c r="G367" s="7">
        <f t="shared" si="63"/>
        <v>0</v>
      </c>
      <c r="H367" s="67"/>
      <c r="I367" s="67"/>
      <c r="J367" s="67"/>
    </row>
    <row r="368" spans="1:10" ht="17.100000000000001" customHeight="1" x14ac:dyDescent="0.25">
      <c r="A368" s="34"/>
      <c r="B368" s="1496" t="s">
        <v>800</v>
      </c>
      <c r="C368" s="1497"/>
      <c r="D368" s="1497"/>
      <c r="E368" s="87" t="s">
        <v>96</v>
      </c>
      <c r="F368" s="93">
        <v>25</v>
      </c>
      <c r="G368" s="7">
        <f t="shared" si="63"/>
        <v>0</v>
      </c>
      <c r="H368" s="67"/>
      <c r="I368" s="67"/>
      <c r="J368" s="67"/>
    </row>
    <row r="369" spans="1:10" ht="17.100000000000001" hidden="1" customHeight="1" x14ac:dyDescent="0.25">
      <c r="A369" s="34"/>
      <c r="B369" s="1499"/>
      <c r="C369" s="1500"/>
      <c r="D369" s="1501"/>
      <c r="E369" s="87" t="s">
        <v>96</v>
      </c>
      <c r="F369" s="93"/>
      <c r="G369" s="7" t="e">
        <f t="shared" si="63"/>
        <v>#DIV/0!</v>
      </c>
      <c r="H369" s="67"/>
      <c r="I369" s="67"/>
      <c r="J369" s="67"/>
    </row>
    <row r="370" spans="1:10" ht="17.100000000000001" hidden="1" customHeight="1" x14ac:dyDescent="0.25">
      <c r="A370" s="34"/>
      <c r="B370" s="1383"/>
      <c r="C370" s="1416"/>
      <c r="D370" s="1384"/>
      <c r="E370" s="87" t="s">
        <v>96</v>
      </c>
      <c r="F370" s="93"/>
      <c r="G370" s="7" t="e">
        <f t="shared" si="63"/>
        <v>#DIV/0!</v>
      </c>
      <c r="H370" s="67"/>
      <c r="I370" s="67"/>
      <c r="J370" s="67"/>
    </row>
    <row r="371" spans="1:10" ht="17.100000000000001" customHeight="1" x14ac:dyDescent="0.25">
      <c r="A371" s="38"/>
      <c r="B371" s="1502" t="s">
        <v>71</v>
      </c>
      <c r="C371" s="1503"/>
      <c r="D371" s="1504"/>
      <c r="E371" s="39"/>
      <c r="F371" s="42"/>
      <c r="G371" s="40"/>
      <c r="H371" s="40">
        <f>SUM(H354:H370)</f>
        <v>0</v>
      </c>
      <c r="I371" s="40">
        <f t="shared" ref="I371:J371" si="64">SUM(I354:I370)</f>
        <v>0</v>
      </c>
      <c r="J371" s="40">
        <f t="shared" si="64"/>
        <v>0</v>
      </c>
    </row>
    <row r="372" spans="1:10" ht="17.100000000000001" customHeight="1" x14ac:dyDescent="0.25">
      <c r="A372" s="36">
        <v>2</v>
      </c>
      <c r="B372" s="1457" t="s">
        <v>72</v>
      </c>
      <c r="C372" s="1458"/>
      <c r="D372" s="1459"/>
      <c r="E372" s="25" t="s">
        <v>117</v>
      </c>
      <c r="F372" s="26" t="s">
        <v>117</v>
      </c>
      <c r="G372" s="27" t="s">
        <v>117</v>
      </c>
      <c r="H372" s="27" t="s">
        <v>117</v>
      </c>
      <c r="I372" s="27" t="s">
        <v>117</v>
      </c>
      <c r="J372" s="27" t="s">
        <v>117</v>
      </c>
    </row>
    <row r="373" spans="1:10" ht="17.100000000000001" customHeight="1" x14ac:dyDescent="0.25">
      <c r="A373" s="34"/>
      <c r="B373" s="1413" t="s">
        <v>792</v>
      </c>
      <c r="C373" s="1414"/>
      <c r="D373" s="1414"/>
      <c r="E373" s="87" t="s">
        <v>157</v>
      </c>
      <c r="F373" s="71">
        <v>35</v>
      </c>
      <c r="G373" s="7">
        <f t="shared" si="63"/>
        <v>0</v>
      </c>
      <c r="H373" s="67"/>
      <c r="I373" s="67"/>
      <c r="J373" s="67"/>
    </row>
    <row r="374" spans="1:10" ht="17.100000000000001" hidden="1" customHeight="1" x14ac:dyDescent="0.25">
      <c r="A374" s="34"/>
      <c r="B374" s="1413"/>
      <c r="C374" s="1414"/>
      <c r="D374" s="1414"/>
      <c r="E374" s="87" t="s">
        <v>157</v>
      </c>
      <c r="F374" s="71"/>
      <c r="G374" s="7" t="e">
        <f t="shared" si="63"/>
        <v>#DIV/0!</v>
      </c>
      <c r="H374" s="67"/>
      <c r="I374" s="67"/>
      <c r="J374" s="67"/>
    </row>
    <row r="375" spans="1:10" ht="17.100000000000001" hidden="1" customHeight="1" x14ac:dyDescent="0.25">
      <c r="A375" s="34"/>
      <c r="B375" s="1413"/>
      <c r="C375" s="1414"/>
      <c r="D375" s="1414"/>
      <c r="E375" s="87" t="s">
        <v>157</v>
      </c>
      <c r="F375" s="71"/>
      <c r="G375" s="7" t="e">
        <f t="shared" si="63"/>
        <v>#DIV/0!</v>
      </c>
      <c r="H375" s="67"/>
      <c r="I375" s="67"/>
      <c r="J375" s="67"/>
    </row>
    <row r="376" spans="1:10" ht="17.100000000000001" hidden="1" customHeight="1" x14ac:dyDescent="0.25">
      <c r="A376" s="34"/>
      <c r="B376" s="1496"/>
      <c r="C376" s="1509"/>
      <c r="D376" s="1510"/>
      <c r="E376" s="87" t="s">
        <v>199</v>
      </c>
      <c r="F376" s="71"/>
      <c r="G376" s="7" t="e">
        <f t="shared" si="63"/>
        <v>#DIV/0!</v>
      </c>
      <c r="H376" s="67"/>
      <c r="I376" s="67"/>
      <c r="J376" s="67"/>
    </row>
    <row r="377" spans="1:10" ht="17.100000000000001" hidden="1" customHeight="1" x14ac:dyDescent="0.25">
      <c r="A377" s="34"/>
      <c r="B377" s="1496"/>
      <c r="C377" s="1509"/>
      <c r="D377" s="1510"/>
      <c r="E377" s="87" t="s">
        <v>199</v>
      </c>
      <c r="F377" s="71"/>
      <c r="G377" s="7" t="e">
        <f t="shared" si="63"/>
        <v>#DIV/0!</v>
      </c>
      <c r="H377" s="67"/>
      <c r="I377" s="67"/>
      <c r="J377" s="67"/>
    </row>
    <row r="378" spans="1:10" ht="17.100000000000001" hidden="1" customHeight="1" x14ac:dyDescent="0.25">
      <c r="A378" s="34"/>
      <c r="B378" s="1413"/>
      <c r="C378" s="1414"/>
      <c r="D378" s="1414"/>
      <c r="E378" s="87" t="s">
        <v>96</v>
      </c>
      <c r="F378" s="71"/>
      <c r="G378" s="7" t="e">
        <f t="shared" si="63"/>
        <v>#DIV/0!</v>
      </c>
      <c r="H378" s="67"/>
      <c r="I378" s="67"/>
      <c r="J378" s="67"/>
    </row>
    <row r="379" spans="1:10" ht="17.100000000000001" hidden="1" customHeight="1" x14ac:dyDescent="0.25">
      <c r="A379" s="34"/>
      <c r="B379" s="1413"/>
      <c r="C379" s="1414"/>
      <c r="D379" s="1414"/>
      <c r="E379" s="87" t="s">
        <v>96</v>
      </c>
      <c r="F379" s="71"/>
      <c r="G379" s="7" t="e">
        <f t="shared" si="63"/>
        <v>#DIV/0!</v>
      </c>
      <c r="H379" s="67"/>
      <c r="I379" s="67"/>
      <c r="J379" s="67"/>
    </row>
    <row r="380" spans="1:10" ht="17.100000000000001" hidden="1" customHeight="1" x14ac:dyDescent="0.25">
      <c r="A380" s="34"/>
      <c r="B380" s="1505"/>
      <c r="C380" s="1506"/>
      <c r="D380" s="1507"/>
      <c r="E380" s="87" t="s">
        <v>96</v>
      </c>
      <c r="F380" s="71"/>
      <c r="G380" s="7" t="e">
        <f t="shared" si="63"/>
        <v>#DIV/0!</v>
      </c>
      <c r="H380" s="67"/>
      <c r="I380" s="67"/>
      <c r="J380" s="67"/>
    </row>
    <row r="381" spans="1:10" ht="17.100000000000001" hidden="1" customHeight="1" x14ac:dyDescent="0.25">
      <c r="A381" s="34"/>
      <c r="B381" s="1505"/>
      <c r="C381" s="1506"/>
      <c r="D381" s="1507"/>
      <c r="E381" s="87" t="s">
        <v>96</v>
      </c>
      <c r="F381" s="71"/>
      <c r="G381" s="7" t="e">
        <f t="shared" si="63"/>
        <v>#DIV/0!</v>
      </c>
      <c r="H381" s="67"/>
      <c r="I381" s="67"/>
      <c r="J381" s="67"/>
    </row>
    <row r="382" spans="1:10" ht="17.100000000000001" hidden="1" customHeight="1" x14ac:dyDescent="0.25">
      <c r="A382" s="34"/>
      <c r="B382" s="1505"/>
      <c r="C382" s="1506"/>
      <c r="D382" s="1507"/>
      <c r="E382" s="87" t="s">
        <v>96</v>
      </c>
      <c r="F382" s="71"/>
      <c r="G382" s="7" t="e">
        <f t="shared" si="63"/>
        <v>#DIV/0!</v>
      </c>
      <c r="H382" s="67"/>
      <c r="I382" s="67"/>
      <c r="J382" s="67"/>
    </row>
    <row r="383" spans="1:10" ht="17.100000000000001" hidden="1" customHeight="1" x14ac:dyDescent="0.25">
      <c r="A383" s="34"/>
      <c r="B383" s="1505"/>
      <c r="C383" s="1506"/>
      <c r="D383" s="1507"/>
      <c r="E383" s="87" t="s">
        <v>96</v>
      </c>
      <c r="F383" s="71"/>
      <c r="G383" s="7" t="e">
        <f t="shared" si="63"/>
        <v>#DIV/0!</v>
      </c>
      <c r="H383" s="67"/>
      <c r="I383" s="67"/>
      <c r="J383" s="67"/>
    </row>
    <row r="384" spans="1:10" ht="17.100000000000001" hidden="1" customHeight="1" x14ac:dyDescent="0.25">
      <c r="A384" s="34"/>
      <c r="B384" s="1505"/>
      <c r="C384" s="1506"/>
      <c r="D384" s="1507"/>
      <c r="E384" s="87" t="s">
        <v>96</v>
      </c>
      <c r="F384" s="71"/>
      <c r="G384" s="7" t="e">
        <f t="shared" si="63"/>
        <v>#DIV/0!</v>
      </c>
      <c r="H384" s="67"/>
      <c r="I384" s="67"/>
      <c r="J384" s="67"/>
    </row>
    <row r="385" spans="1:10" ht="17.100000000000001" hidden="1" customHeight="1" x14ac:dyDescent="0.25">
      <c r="A385" s="34"/>
      <c r="B385" s="1505"/>
      <c r="C385" s="1506"/>
      <c r="D385" s="1507"/>
      <c r="E385" s="87" t="s">
        <v>199</v>
      </c>
      <c r="F385" s="71"/>
      <c r="G385" s="7" t="e">
        <f t="shared" si="63"/>
        <v>#DIV/0!</v>
      </c>
      <c r="H385" s="67"/>
      <c r="I385" s="67"/>
      <c r="J385" s="67"/>
    </row>
    <row r="386" spans="1:10" ht="17.100000000000001" hidden="1" customHeight="1" x14ac:dyDescent="0.25">
      <c r="A386" s="34"/>
      <c r="B386" s="1505"/>
      <c r="C386" s="1506"/>
      <c r="D386" s="1507"/>
      <c r="E386" s="87"/>
      <c r="F386" s="71"/>
      <c r="G386" s="7" t="e">
        <f t="shared" si="63"/>
        <v>#DIV/0!</v>
      </c>
      <c r="H386" s="67"/>
      <c r="I386" s="67"/>
      <c r="J386" s="67"/>
    </row>
    <row r="387" spans="1:10" ht="17.100000000000001" hidden="1" customHeight="1" x14ac:dyDescent="0.25">
      <c r="A387" s="34"/>
      <c r="B387" s="1508"/>
      <c r="C387" s="1508"/>
      <c r="D387" s="1508"/>
      <c r="E387" s="87"/>
      <c r="F387" s="71"/>
      <c r="G387" s="7" t="e">
        <f t="shared" si="63"/>
        <v>#DIV/0!</v>
      </c>
      <c r="H387" s="67"/>
      <c r="I387" s="67"/>
      <c r="J387" s="67"/>
    </row>
    <row r="388" spans="1:10" ht="17.100000000000001" customHeight="1" x14ac:dyDescent="0.25">
      <c r="A388" s="38"/>
      <c r="B388" s="1502" t="s">
        <v>71</v>
      </c>
      <c r="C388" s="1503"/>
      <c r="D388" s="1504"/>
      <c r="E388" s="39"/>
      <c r="F388" s="42"/>
      <c r="G388" s="40"/>
      <c r="H388" s="40">
        <f>SUM(H373:H387)</f>
        <v>0</v>
      </c>
      <c r="I388" s="40">
        <f t="shared" ref="I388:J388" si="65">SUM(I373:I387)</f>
        <v>0</v>
      </c>
      <c r="J388" s="40">
        <f t="shared" si="65"/>
        <v>0</v>
      </c>
    </row>
    <row r="389" spans="1:10" ht="32.1" customHeight="1" x14ac:dyDescent="0.25">
      <c r="A389" s="24">
        <v>3</v>
      </c>
      <c r="B389" s="1451" t="s">
        <v>158</v>
      </c>
      <c r="C389" s="1452"/>
      <c r="D389" s="1453"/>
      <c r="E389" s="25" t="s">
        <v>117</v>
      </c>
      <c r="F389" s="26" t="s">
        <v>117</v>
      </c>
      <c r="G389" s="27" t="s">
        <v>117</v>
      </c>
      <c r="H389" s="27" t="s">
        <v>117</v>
      </c>
      <c r="I389" s="27" t="s">
        <v>117</v>
      </c>
      <c r="J389" s="27" t="s">
        <v>117</v>
      </c>
    </row>
    <row r="390" spans="1:10" ht="17.100000000000001" customHeight="1" x14ac:dyDescent="0.25">
      <c r="A390" s="34"/>
      <c r="B390" s="1383" t="s">
        <v>201</v>
      </c>
      <c r="C390" s="1416"/>
      <c r="D390" s="1384"/>
      <c r="E390" s="87" t="s">
        <v>96</v>
      </c>
      <c r="F390" s="71">
        <v>4</v>
      </c>
      <c r="G390" s="7">
        <f t="shared" si="63"/>
        <v>0</v>
      </c>
      <c r="H390" s="67"/>
      <c r="I390" s="67"/>
      <c r="J390" s="67"/>
    </row>
    <row r="391" spans="1:10" ht="17.100000000000001" hidden="1" customHeight="1" x14ac:dyDescent="0.25">
      <c r="A391" s="34"/>
      <c r="B391" s="1383"/>
      <c r="C391" s="1416"/>
      <c r="D391" s="1384"/>
      <c r="E391" s="87" t="s">
        <v>96</v>
      </c>
      <c r="F391" s="71"/>
      <c r="G391" s="7" t="e">
        <f t="shared" si="63"/>
        <v>#DIV/0!</v>
      </c>
      <c r="H391" s="67"/>
      <c r="I391" s="67"/>
      <c r="J391" s="67"/>
    </row>
    <row r="392" spans="1:10" ht="17.100000000000001" hidden="1" customHeight="1" x14ac:dyDescent="0.25">
      <c r="A392" s="34"/>
      <c r="B392" s="1383"/>
      <c r="C392" s="1416"/>
      <c r="D392" s="1384"/>
      <c r="E392" s="87" t="s">
        <v>96</v>
      </c>
      <c r="F392" s="71"/>
      <c r="G392" s="7" t="e">
        <f t="shared" si="63"/>
        <v>#DIV/0!</v>
      </c>
      <c r="H392" s="67"/>
      <c r="I392" s="67"/>
      <c r="J392" s="67"/>
    </row>
    <row r="393" spans="1:10" ht="17.100000000000001" hidden="1" customHeight="1" x14ac:dyDescent="0.25">
      <c r="A393" s="34"/>
      <c r="B393" s="1383"/>
      <c r="C393" s="1416"/>
      <c r="D393" s="1384"/>
      <c r="E393" s="87" t="s">
        <v>96</v>
      </c>
      <c r="F393" s="71"/>
      <c r="G393" s="7" t="e">
        <f t="shared" si="63"/>
        <v>#DIV/0!</v>
      </c>
      <c r="H393" s="67"/>
      <c r="I393" s="67"/>
      <c r="J393" s="67"/>
    </row>
    <row r="394" spans="1:10" ht="17.100000000000001" hidden="1" customHeight="1" x14ac:dyDescent="0.25">
      <c r="A394" s="34"/>
      <c r="B394" s="1383"/>
      <c r="C394" s="1416"/>
      <c r="D394" s="1384"/>
      <c r="E394" s="87" t="s">
        <v>96</v>
      </c>
      <c r="F394" s="71"/>
      <c r="G394" s="7" t="e">
        <f t="shared" si="63"/>
        <v>#DIV/0!</v>
      </c>
      <c r="H394" s="67"/>
      <c r="I394" s="67"/>
      <c r="J394" s="67"/>
    </row>
    <row r="395" spans="1:10" ht="17.100000000000001" customHeight="1" x14ac:dyDescent="0.25">
      <c r="A395" s="38"/>
      <c r="B395" s="1502" t="s">
        <v>71</v>
      </c>
      <c r="C395" s="1503"/>
      <c r="D395" s="1504"/>
      <c r="E395" s="39"/>
      <c r="F395" s="42"/>
      <c r="G395" s="40"/>
      <c r="H395" s="40">
        <f>SUM(H390:H394)</f>
        <v>0</v>
      </c>
      <c r="I395" s="40">
        <f t="shared" ref="I395:J395" si="66">SUM(I390:I394)</f>
        <v>0</v>
      </c>
      <c r="J395" s="40">
        <f t="shared" si="66"/>
        <v>0</v>
      </c>
    </row>
    <row r="396" spans="1:10" ht="32.1" hidden="1" customHeight="1" x14ac:dyDescent="0.25">
      <c r="A396" s="24">
        <v>4</v>
      </c>
      <c r="B396" s="1451" t="s">
        <v>73</v>
      </c>
      <c r="C396" s="1452"/>
      <c r="D396" s="1453"/>
      <c r="E396" s="25" t="s">
        <v>117</v>
      </c>
      <c r="F396" s="26" t="s">
        <v>117</v>
      </c>
      <c r="G396" s="27" t="s">
        <v>117</v>
      </c>
      <c r="H396" s="27" t="s">
        <v>117</v>
      </c>
      <c r="I396" s="27" t="s">
        <v>117</v>
      </c>
      <c r="J396" s="27" t="s">
        <v>117</v>
      </c>
    </row>
    <row r="397" spans="1:10" ht="17.100000000000001" hidden="1" customHeight="1" x14ac:dyDescent="0.25">
      <c r="A397" s="34"/>
      <c r="B397" s="1383"/>
      <c r="C397" s="1416"/>
      <c r="D397" s="1384"/>
      <c r="E397" s="87" t="s">
        <v>96</v>
      </c>
      <c r="F397" s="71"/>
      <c r="G397" s="7" t="e">
        <f t="shared" si="63"/>
        <v>#DIV/0!</v>
      </c>
      <c r="H397" s="67"/>
      <c r="I397" s="67"/>
      <c r="J397" s="67"/>
    </row>
    <row r="398" spans="1:10" ht="17.100000000000001" hidden="1" customHeight="1" x14ac:dyDescent="0.25">
      <c r="A398" s="34"/>
      <c r="B398" s="1383"/>
      <c r="C398" s="1416"/>
      <c r="D398" s="1384"/>
      <c r="E398" s="87" t="s">
        <v>96</v>
      </c>
      <c r="F398" s="71"/>
      <c r="G398" s="7" t="e">
        <f t="shared" si="63"/>
        <v>#DIV/0!</v>
      </c>
      <c r="H398" s="67"/>
      <c r="I398" s="67"/>
      <c r="J398" s="67"/>
    </row>
    <row r="399" spans="1:10" ht="17.100000000000001" hidden="1" customHeight="1" x14ac:dyDescent="0.25">
      <c r="A399" s="34"/>
      <c r="B399" s="1383"/>
      <c r="C399" s="1416"/>
      <c r="D399" s="1384"/>
      <c r="E399" s="87" t="s">
        <v>96</v>
      </c>
      <c r="F399" s="71"/>
      <c r="G399" s="7" t="e">
        <f t="shared" si="63"/>
        <v>#DIV/0!</v>
      </c>
      <c r="H399" s="67"/>
      <c r="I399" s="67"/>
      <c r="J399" s="67"/>
    </row>
    <row r="400" spans="1:10" ht="17.100000000000001" hidden="1" customHeight="1" x14ac:dyDescent="0.25">
      <c r="A400" s="34"/>
      <c r="B400" s="1383"/>
      <c r="C400" s="1416"/>
      <c r="D400" s="1384"/>
      <c r="E400" s="87" t="s">
        <v>96</v>
      </c>
      <c r="F400" s="71"/>
      <c r="G400" s="7" t="e">
        <f t="shared" si="63"/>
        <v>#DIV/0!</v>
      </c>
      <c r="H400" s="67"/>
      <c r="I400" s="67"/>
      <c r="J400" s="67"/>
    </row>
    <row r="401" spans="1:15" ht="17.100000000000001" hidden="1" customHeight="1" x14ac:dyDescent="0.25">
      <c r="A401" s="34"/>
      <c r="B401" s="1383"/>
      <c r="C401" s="1416"/>
      <c r="D401" s="1384"/>
      <c r="E401" s="87" t="s">
        <v>96</v>
      </c>
      <c r="F401" s="71"/>
      <c r="G401" s="7" t="e">
        <f t="shared" si="63"/>
        <v>#DIV/0!</v>
      </c>
      <c r="H401" s="67"/>
      <c r="I401" s="67"/>
      <c r="J401" s="67"/>
    </row>
    <row r="402" spans="1:15" ht="17.100000000000001" hidden="1" customHeight="1" x14ac:dyDescent="0.25">
      <c r="A402" s="34"/>
      <c r="B402" s="1383"/>
      <c r="C402" s="1416"/>
      <c r="D402" s="1384"/>
      <c r="E402" s="87" t="s">
        <v>96</v>
      </c>
      <c r="F402" s="71"/>
      <c r="G402" s="7" t="e">
        <f t="shared" si="63"/>
        <v>#DIV/0!</v>
      </c>
      <c r="H402" s="67"/>
      <c r="I402" s="67"/>
      <c r="J402" s="67"/>
    </row>
    <row r="403" spans="1:15" ht="17.100000000000001" hidden="1" customHeight="1" x14ac:dyDescent="0.25">
      <c r="A403" s="38"/>
      <c r="B403" s="1502" t="s">
        <v>71</v>
      </c>
      <c r="C403" s="1503"/>
      <c r="D403" s="1504"/>
      <c r="E403" s="39"/>
      <c r="F403" s="42"/>
      <c r="G403" s="40"/>
      <c r="H403" s="40">
        <f>SUM(H397:H402)</f>
        <v>0</v>
      </c>
      <c r="I403" s="40">
        <f t="shared" ref="I403:J403" si="67">SUM(I397:I402)</f>
        <v>0</v>
      </c>
      <c r="J403" s="40">
        <f t="shared" si="67"/>
        <v>0</v>
      </c>
    </row>
    <row r="404" spans="1:15" ht="17.100000000000001" customHeight="1" x14ac:dyDescent="0.25">
      <c r="A404" s="36">
        <v>5</v>
      </c>
      <c r="B404" s="1451" t="s">
        <v>159</v>
      </c>
      <c r="C404" s="1452"/>
      <c r="D404" s="1453"/>
      <c r="E404" s="25" t="s">
        <v>117</v>
      </c>
      <c r="F404" s="26" t="s">
        <v>117</v>
      </c>
      <c r="G404" s="27" t="s">
        <v>117</v>
      </c>
      <c r="H404" s="27" t="s">
        <v>117</v>
      </c>
      <c r="I404" s="27" t="s">
        <v>117</v>
      </c>
      <c r="J404" s="27" t="s">
        <v>117</v>
      </c>
    </row>
    <row r="405" spans="1:15" ht="17.100000000000001" customHeight="1" x14ac:dyDescent="0.25">
      <c r="A405" s="34"/>
      <c r="B405" s="1511" t="s">
        <v>162</v>
      </c>
      <c r="C405" s="1512"/>
      <c r="D405" s="1515"/>
      <c r="E405" s="87" t="s">
        <v>157</v>
      </c>
      <c r="F405" s="103"/>
      <c r="G405" s="31" t="e">
        <f t="shared" si="63"/>
        <v>#DIV/0!</v>
      </c>
      <c r="H405" s="67"/>
      <c r="I405" s="67"/>
      <c r="J405" s="67"/>
      <c r="K405" s="58"/>
      <c r="L405" s="58"/>
      <c r="M405" s="58"/>
      <c r="N405" s="58"/>
      <c r="O405" s="58"/>
    </row>
    <row r="406" spans="1:15" ht="17.100000000000001" hidden="1" customHeight="1" x14ac:dyDescent="0.25">
      <c r="A406" s="34"/>
      <c r="B406" s="1511" t="s">
        <v>185</v>
      </c>
      <c r="C406" s="1512"/>
      <c r="D406" s="1512"/>
      <c r="E406" s="87" t="s">
        <v>96</v>
      </c>
      <c r="F406" s="576"/>
      <c r="G406" s="7" t="e">
        <f t="shared" si="63"/>
        <v>#DIV/0!</v>
      </c>
      <c r="H406" s="67"/>
      <c r="I406" s="67"/>
      <c r="J406" s="67"/>
    </row>
    <row r="407" spans="1:15" ht="17.100000000000001" customHeight="1" x14ac:dyDescent="0.25">
      <c r="A407" s="34"/>
      <c r="B407" s="1511" t="s">
        <v>186</v>
      </c>
      <c r="C407" s="1512"/>
      <c r="D407" s="1512"/>
      <c r="E407" s="87" t="s">
        <v>96</v>
      </c>
      <c r="F407" s="576"/>
      <c r="G407" s="7" t="e">
        <f t="shared" si="63"/>
        <v>#DIV/0!</v>
      </c>
      <c r="H407" s="67"/>
      <c r="I407" s="67"/>
      <c r="J407" s="67"/>
    </row>
    <row r="408" spans="1:15" ht="17.100000000000001" customHeight="1" x14ac:dyDescent="0.25">
      <c r="A408" s="34"/>
      <c r="B408" s="1511" t="s">
        <v>205</v>
      </c>
      <c r="C408" s="1512"/>
      <c r="D408" s="1512"/>
      <c r="E408" s="87" t="s">
        <v>96</v>
      </c>
      <c r="F408" s="576"/>
      <c r="G408" s="7" t="e">
        <f t="shared" si="63"/>
        <v>#DIV/0!</v>
      </c>
      <c r="H408" s="67"/>
      <c r="I408" s="67"/>
      <c r="J408" s="67"/>
    </row>
    <row r="409" spans="1:15" ht="17.100000000000001" hidden="1" customHeight="1" x14ac:dyDescent="0.25">
      <c r="A409" s="34"/>
      <c r="B409" s="1513" t="s">
        <v>187</v>
      </c>
      <c r="C409" s="1514"/>
      <c r="D409" s="1514"/>
      <c r="E409" s="87" t="s">
        <v>96</v>
      </c>
      <c r="F409" s="576"/>
      <c r="G409" s="7" t="e">
        <f t="shared" si="63"/>
        <v>#DIV/0!</v>
      </c>
      <c r="H409" s="67"/>
      <c r="I409" s="67"/>
      <c r="J409" s="67"/>
    </row>
    <row r="410" spans="1:15" ht="17.100000000000001" hidden="1" customHeight="1" x14ac:dyDescent="0.25">
      <c r="A410" s="34"/>
      <c r="B410" s="1513" t="s">
        <v>192</v>
      </c>
      <c r="C410" s="1514"/>
      <c r="D410" s="1514"/>
      <c r="E410" s="87" t="s">
        <v>96</v>
      </c>
      <c r="F410" s="576"/>
      <c r="G410" s="7" t="e">
        <f t="shared" si="63"/>
        <v>#DIV/0!</v>
      </c>
      <c r="H410" s="67"/>
      <c r="I410" s="67"/>
      <c r="J410" s="67"/>
    </row>
    <row r="411" spans="1:15" ht="17.100000000000001" customHeight="1" x14ac:dyDescent="0.25">
      <c r="A411" s="34"/>
      <c r="B411" s="1466" t="s">
        <v>195</v>
      </c>
      <c r="C411" s="1467"/>
      <c r="D411" s="1467"/>
      <c r="E411" s="87" t="s">
        <v>96</v>
      </c>
      <c r="F411" s="576"/>
      <c r="G411" s="7" t="e">
        <f t="shared" si="63"/>
        <v>#DIV/0!</v>
      </c>
      <c r="H411" s="101"/>
      <c r="I411" s="101"/>
      <c r="J411" s="101"/>
    </row>
    <row r="412" spans="1:15" ht="17.100000000000001" customHeight="1" x14ac:dyDescent="0.25">
      <c r="A412" s="34"/>
      <c r="B412" s="1466" t="s">
        <v>204</v>
      </c>
      <c r="C412" s="1467"/>
      <c r="D412" s="1467"/>
      <c r="E412" s="87" t="s">
        <v>96</v>
      </c>
      <c r="F412" s="576"/>
      <c r="G412" s="7" t="e">
        <f t="shared" si="63"/>
        <v>#DIV/0!</v>
      </c>
      <c r="H412" s="101"/>
      <c r="I412" s="101"/>
      <c r="J412" s="101"/>
    </row>
    <row r="413" spans="1:15" ht="17.100000000000001" hidden="1" customHeight="1" x14ac:dyDescent="0.25">
      <c r="A413" s="34"/>
      <c r="B413" s="1466" t="s">
        <v>209</v>
      </c>
      <c r="C413" s="1467"/>
      <c r="D413" s="1468"/>
      <c r="E413" s="87" t="s">
        <v>96</v>
      </c>
      <c r="F413" s="576"/>
      <c r="G413" s="7" t="e">
        <f t="shared" si="63"/>
        <v>#DIV/0!</v>
      </c>
      <c r="H413" s="101"/>
      <c r="I413" s="101"/>
      <c r="J413" s="101"/>
    </row>
    <row r="414" spans="1:15" ht="17.100000000000001" hidden="1" customHeight="1" x14ac:dyDescent="0.25">
      <c r="A414" s="34"/>
      <c r="B414" s="1466" t="s">
        <v>696</v>
      </c>
      <c r="C414" s="1467"/>
      <c r="D414" s="1468"/>
      <c r="E414" s="87" t="s">
        <v>96</v>
      </c>
      <c r="F414" s="93"/>
      <c r="G414" s="7" t="e">
        <f t="shared" si="63"/>
        <v>#DIV/0!</v>
      </c>
      <c r="H414" s="101"/>
      <c r="I414" s="101"/>
      <c r="J414" s="101"/>
    </row>
    <row r="415" spans="1:15" ht="17.100000000000001" hidden="1" customHeight="1" x14ac:dyDescent="0.25">
      <c r="A415" s="34"/>
      <c r="B415" s="1466" t="s">
        <v>697</v>
      </c>
      <c r="C415" s="1467"/>
      <c r="D415" s="1468"/>
      <c r="E415" s="87" t="s">
        <v>96</v>
      </c>
      <c r="F415" s="93"/>
      <c r="G415" s="7" t="e">
        <f t="shared" si="63"/>
        <v>#DIV/0!</v>
      </c>
      <c r="H415" s="101"/>
      <c r="I415" s="101"/>
      <c r="J415" s="101"/>
    </row>
    <row r="416" spans="1:15" ht="17.100000000000001" hidden="1" customHeight="1" x14ac:dyDescent="0.25">
      <c r="A416" s="34"/>
      <c r="B416" s="1466" t="s">
        <v>698</v>
      </c>
      <c r="C416" s="1467"/>
      <c r="D416" s="1467"/>
      <c r="E416" s="87" t="s">
        <v>96</v>
      </c>
      <c r="F416" s="93"/>
      <c r="G416" s="7" t="e">
        <f t="shared" si="63"/>
        <v>#DIV/0!</v>
      </c>
      <c r="H416" s="67"/>
      <c r="I416" s="67"/>
      <c r="J416" s="67"/>
    </row>
    <row r="417" spans="1:10" ht="17.100000000000001" hidden="1" customHeight="1" x14ac:dyDescent="0.25">
      <c r="A417" s="34"/>
      <c r="B417" s="1383"/>
      <c r="C417" s="1416"/>
      <c r="D417" s="1384"/>
      <c r="E417" s="87" t="s">
        <v>96</v>
      </c>
      <c r="F417" s="93"/>
      <c r="G417" s="7" t="e">
        <f t="shared" si="63"/>
        <v>#DIV/0!</v>
      </c>
      <c r="H417" s="101"/>
      <c r="I417" s="101"/>
      <c r="J417" s="101"/>
    </row>
    <row r="418" spans="1:10" ht="17.100000000000001" hidden="1" customHeight="1" x14ac:dyDescent="0.25">
      <c r="A418" s="34"/>
      <c r="B418" s="1383"/>
      <c r="C418" s="1416"/>
      <c r="D418" s="1416"/>
      <c r="E418" s="87" t="s">
        <v>96</v>
      </c>
      <c r="F418" s="93"/>
      <c r="G418" s="7" t="e">
        <f t="shared" si="63"/>
        <v>#DIV/0!</v>
      </c>
      <c r="H418" s="67"/>
      <c r="I418" s="67"/>
      <c r="J418" s="67"/>
    </row>
    <row r="419" spans="1:10" ht="17.100000000000001" hidden="1" customHeight="1" x14ac:dyDescent="0.25">
      <c r="A419" s="34"/>
      <c r="B419" s="1516"/>
      <c r="C419" s="1516"/>
      <c r="D419" s="1516"/>
      <c r="E419" s="87" t="s">
        <v>96</v>
      </c>
      <c r="F419" s="93"/>
      <c r="G419" s="7" t="e">
        <f t="shared" si="63"/>
        <v>#DIV/0!</v>
      </c>
      <c r="H419" s="67"/>
      <c r="I419" s="67"/>
      <c r="J419" s="67"/>
    </row>
    <row r="420" spans="1:10" ht="17.100000000000001" hidden="1" customHeight="1" x14ac:dyDescent="0.25">
      <c r="A420" s="34"/>
      <c r="B420" s="1516"/>
      <c r="C420" s="1516"/>
      <c r="D420" s="1516"/>
      <c r="E420" s="87" t="s">
        <v>96</v>
      </c>
      <c r="F420" s="93"/>
      <c r="G420" s="7" t="e">
        <f t="shared" si="63"/>
        <v>#DIV/0!</v>
      </c>
      <c r="H420" s="67"/>
      <c r="I420" s="67"/>
      <c r="J420" s="67"/>
    </row>
    <row r="421" spans="1:10" ht="17.100000000000001" hidden="1" customHeight="1" x14ac:dyDescent="0.25">
      <c r="A421" s="34"/>
      <c r="B421" s="1516"/>
      <c r="C421" s="1516"/>
      <c r="D421" s="1516"/>
      <c r="E421" s="87" t="s">
        <v>96</v>
      </c>
      <c r="F421" s="93"/>
      <c r="G421" s="7" t="e">
        <f t="shared" si="63"/>
        <v>#DIV/0!</v>
      </c>
      <c r="H421" s="67"/>
      <c r="I421" s="67"/>
      <c r="J421" s="67"/>
    </row>
    <row r="422" spans="1:10" ht="17.100000000000001" hidden="1" customHeight="1" x14ac:dyDescent="0.25">
      <c r="A422" s="34"/>
      <c r="B422" s="1517"/>
      <c r="C422" s="1518"/>
      <c r="D422" s="1519"/>
      <c r="E422" s="87" t="s">
        <v>96</v>
      </c>
      <c r="F422" s="93"/>
      <c r="G422" s="7" t="e">
        <f t="shared" si="63"/>
        <v>#DIV/0!</v>
      </c>
      <c r="H422" s="67"/>
      <c r="I422" s="67"/>
      <c r="J422" s="67"/>
    </row>
    <row r="423" spans="1:10" ht="17.100000000000001" hidden="1" customHeight="1" x14ac:dyDescent="0.25">
      <c r="A423" s="34"/>
      <c r="B423" s="1383"/>
      <c r="C423" s="1416"/>
      <c r="D423" s="1384"/>
      <c r="E423" s="87" t="s">
        <v>96</v>
      </c>
      <c r="F423" s="93"/>
      <c r="G423" s="7" t="e">
        <f t="shared" si="63"/>
        <v>#DIV/0!</v>
      </c>
      <c r="H423" s="67"/>
      <c r="I423" s="67"/>
      <c r="J423" s="67"/>
    </row>
    <row r="424" spans="1:10" ht="17.100000000000001" customHeight="1" x14ac:dyDescent="0.25">
      <c r="A424" s="38"/>
      <c r="B424" s="1502" t="s">
        <v>71</v>
      </c>
      <c r="C424" s="1503"/>
      <c r="D424" s="1504"/>
      <c r="E424" s="39"/>
      <c r="F424" s="42"/>
      <c r="G424" s="40"/>
      <c r="H424" s="40">
        <f>SUM(H405:H423)</f>
        <v>0</v>
      </c>
      <c r="I424" s="40">
        <f t="shared" ref="I424:J424" si="68">SUM(I405:I423)</f>
        <v>0</v>
      </c>
      <c r="J424" s="40">
        <f t="shared" si="68"/>
        <v>0</v>
      </c>
    </row>
    <row r="425" spans="1:10" ht="17.100000000000001" customHeight="1" x14ac:dyDescent="0.25">
      <c r="A425" s="36">
        <v>6</v>
      </c>
      <c r="B425" s="1457" t="s">
        <v>160</v>
      </c>
      <c r="C425" s="1458"/>
      <c r="D425" s="1459"/>
      <c r="E425" s="25" t="s">
        <v>117</v>
      </c>
      <c r="F425" s="26" t="s">
        <v>117</v>
      </c>
      <c r="G425" s="27" t="s">
        <v>117</v>
      </c>
      <c r="H425" s="27" t="s">
        <v>117</v>
      </c>
      <c r="I425" s="27" t="s">
        <v>117</v>
      </c>
      <c r="J425" s="27" t="s">
        <v>117</v>
      </c>
    </row>
    <row r="426" spans="1:10" ht="17.100000000000001" customHeight="1" x14ac:dyDescent="0.25">
      <c r="A426" s="36"/>
      <c r="B426" s="1026"/>
      <c r="C426" s="1027"/>
      <c r="D426" s="1028"/>
      <c r="E426" s="25"/>
      <c r="F426" s="26"/>
      <c r="G426" s="27"/>
      <c r="H426" s="27"/>
      <c r="I426" s="27"/>
      <c r="J426" s="27"/>
    </row>
    <row r="427" spans="1:10" ht="16.7" customHeight="1" x14ac:dyDescent="0.25">
      <c r="A427" s="34"/>
      <c r="B427" s="1505" t="s">
        <v>793</v>
      </c>
      <c r="C427" s="1506"/>
      <c r="D427" s="1507"/>
      <c r="E427" s="87" t="s">
        <v>96</v>
      </c>
      <c r="F427" s="71">
        <v>60</v>
      </c>
      <c r="G427" s="7">
        <f t="shared" si="63"/>
        <v>0</v>
      </c>
      <c r="H427" s="67"/>
      <c r="I427" s="67"/>
      <c r="J427" s="67"/>
    </row>
    <row r="428" spans="1:10" ht="17.100000000000001" hidden="1" customHeight="1" x14ac:dyDescent="0.25">
      <c r="A428" s="34"/>
      <c r="B428" s="1383"/>
      <c r="C428" s="1416"/>
      <c r="D428" s="1384"/>
      <c r="E428" s="87" t="s">
        <v>96</v>
      </c>
      <c r="F428" s="71"/>
      <c r="G428" s="7" t="e">
        <f t="shared" si="63"/>
        <v>#DIV/0!</v>
      </c>
      <c r="H428" s="67"/>
      <c r="I428" s="67"/>
      <c r="J428" s="67"/>
    </row>
    <row r="429" spans="1:10" ht="17.100000000000001" hidden="1" customHeight="1" x14ac:dyDescent="0.25">
      <c r="A429" s="34"/>
      <c r="B429" s="1383"/>
      <c r="C429" s="1416"/>
      <c r="D429" s="1384"/>
      <c r="E429" s="87" t="s">
        <v>96</v>
      </c>
      <c r="F429" s="71"/>
      <c r="G429" s="7" t="e">
        <f t="shared" si="63"/>
        <v>#DIV/0!</v>
      </c>
      <c r="H429" s="67"/>
      <c r="I429" s="67"/>
      <c r="J429" s="67"/>
    </row>
    <row r="430" spans="1:10" ht="17.100000000000001" hidden="1" customHeight="1" x14ac:dyDescent="0.25">
      <c r="A430" s="34"/>
      <c r="B430" s="1383"/>
      <c r="C430" s="1416"/>
      <c r="D430" s="1384"/>
      <c r="E430" s="87" t="s">
        <v>96</v>
      </c>
      <c r="F430" s="71"/>
      <c r="G430" s="7" t="e">
        <f t="shared" si="63"/>
        <v>#DIV/0!</v>
      </c>
      <c r="H430" s="67"/>
      <c r="I430" s="67"/>
      <c r="J430" s="67"/>
    </row>
    <row r="431" spans="1:10" ht="17.100000000000001" hidden="1" customHeight="1" x14ac:dyDescent="0.25">
      <c r="A431" s="34"/>
      <c r="B431" s="1383"/>
      <c r="C431" s="1416"/>
      <c r="D431" s="1384"/>
      <c r="E431" s="87" t="s">
        <v>96</v>
      </c>
      <c r="F431" s="71"/>
      <c r="G431" s="7" t="e">
        <f t="shared" si="63"/>
        <v>#DIV/0!</v>
      </c>
      <c r="H431" s="67"/>
      <c r="I431" s="67"/>
      <c r="J431" s="67"/>
    </row>
    <row r="432" spans="1:10" ht="17.100000000000001" hidden="1" customHeight="1" x14ac:dyDescent="0.25">
      <c r="A432" s="34"/>
      <c r="B432" s="1413"/>
      <c r="C432" s="1414"/>
      <c r="D432" s="1415"/>
      <c r="E432" s="87" t="s">
        <v>96</v>
      </c>
      <c r="F432" s="71"/>
      <c r="G432" s="7" t="e">
        <f t="shared" si="63"/>
        <v>#DIV/0!</v>
      </c>
      <c r="H432" s="67"/>
      <c r="I432" s="67"/>
      <c r="J432" s="67"/>
    </row>
    <row r="433" spans="1:15" ht="17.100000000000001" hidden="1" customHeight="1" x14ac:dyDescent="0.25">
      <c r="A433" s="34"/>
      <c r="B433" s="1413"/>
      <c r="C433" s="1414"/>
      <c r="D433" s="1415"/>
      <c r="E433" s="87" t="s">
        <v>96</v>
      </c>
      <c r="F433" s="71"/>
      <c r="G433" s="7" t="e">
        <f t="shared" si="63"/>
        <v>#DIV/0!</v>
      </c>
      <c r="H433" s="67"/>
      <c r="I433" s="67"/>
      <c r="J433" s="67"/>
    </row>
    <row r="434" spans="1:15" ht="17.100000000000001" hidden="1" customHeight="1" x14ac:dyDescent="0.25">
      <c r="A434" s="34"/>
      <c r="B434" s="1505"/>
      <c r="C434" s="1506"/>
      <c r="D434" s="1507"/>
      <c r="E434" s="87" t="s">
        <v>96</v>
      </c>
      <c r="F434" s="71"/>
      <c r="G434" s="7" t="e">
        <f t="shared" si="63"/>
        <v>#DIV/0!</v>
      </c>
      <c r="H434" s="67"/>
      <c r="I434" s="67"/>
      <c r="J434" s="67"/>
    </row>
    <row r="435" spans="1:15" ht="17.100000000000001" hidden="1" customHeight="1" x14ac:dyDescent="0.25">
      <c r="A435" s="34"/>
      <c r="B435" s="1505"/>
      <c r="C435" s="1506"/>
      <c r="D435" s="1507"/>
      <c r="E435" s="87" t="s">
        <v>96</v>
      </c>
      <c r="F435" s="71"/>
      <c r="G435" s="7" t="e">
        <f t="shared" si="63"/>
        <v>#DIV/0!</v>
      </c>
      <c r="H435" s="67"/>
      <c r="I435" s="67"/>
      <c r="J435" s="67"/>
    </row>
    <row r="436" spans="1:15" ht="17.100000000000001" hidden="1" customHeight="1" x14ac:dyDescent="0.25">
      <c r="A436" s="34"/>
      <c r="B436" s="1508"/>
      <c r="C436" s="1508"/>
      <c r="D436" s="1508"/>
      <c r="E436" s="87" t="s">
        <v>96</v>
      </c>
      <c r="F436" s="71"/>
      <c r="G436" s="7" t="e">
        <f t="shared" si="63"/>
        <v>#DIV/0!</v>
      </c>
      <c r="H436" s="67"/>
      <c r="I436" s="67"/>
      <c r="J436" s="67"/>
    </row>
    <row r="437" spans="1:15" ht="16.7" customHeight="1" x14ac:dyDescent="0.25">
      <c r="A437" s="38"/>
      <c r="B437" s="1502" t="s">
        <v>71</v>
      </c>
      <c r="C437" s="1503"/>
      <c r="D437" s="1504"/>
      <c r="E437" s="39"/>
      <c r="F437" s="42"/>
      <c r="G437" s="40"/>
      <c r="H437" s="40">
        <f>SUM(H427:H436)</f>
        <v>0</v>
      </c>
      <c r="I437" s="40">
        <f t="shared" ref="I437:J437" si="69">SUM(I427:I436)</f>
        <v>0</v>
      </c>
      <c r="J437" s="40">
        <f t="shared" si="69"/>
        <v>0</v>
      </c>
    </row>
    <row r="438" spans="1:15" ht="18" hidden="1" customHeight="1" x14ac:dyDescent="0.25">
      <c r="A438" s="41"/>
      <c r="B438" s="1496"/>
      <c r="C438" s="1497"/>
      <c r="D438" s="1497"/>
      <c r="E438" s="87" t="s">
        <v>96</v>
      </c>
      <c r="F438" s="88"/>
      <c r="G438" s="31" t="e">
        <f>H438/F438</f>
        <v>#DIV/0!</v>
      </c>
      <c r="H438" s="101"/>
      <c r="I438" s="101"/>
      <c r="J438" s="101"/>
      <c r="K438" s="46"/>
    </row>
    <row r="439" spans="1:15" ht="18" hidden="1" customHeight="1" x14ac:dyDescent="0.25">
      <c r="A439" s="41"/>
      <c r="B439" s="1496"/>
      <c r="C439" s="1497"/>
      <c r="D439" s="1498"/>
      <c r="E439" s="87" t="s">
        <v>96</v>
      </c>
      <c r="F439" s="88"/>
      <c r="G439" s="31" t="e">
        <f t="shared" ref="G439:G441" si="70">H439/F439</f>
        <v>#DIV/0!</v>
      </c>
      <c r="H439" s="101"/>
      <c r="I439" s="101"/>
      <c r="J439" s="101"/>
      <c r="K439" s="46"/>
    </row>
    <row r="440" spans="1:15" ht="18" hidden="1" customHeight="1" x14ac:dyDescent="0.25">
      <c r="A440" s="41"/>
      <c r="B440" s="1496"/>
      <c r="C440" s="1497"/>
      <c r="D440" s="1498"/>
      <c r="E440" s="87" t="s">
        <v>96</v>
      </c>
      <c r="F440" s="88"/>
      <c r="G440" s="31" t="e">
        <f t="shared" si="70"/>
        <v>#DIV/0!</v>
      </c>
      <c r="H440" s="101"/>
      <c r="I440" s="101"/>
      <c r="J440" s="101"/>
      <c r="K440" s="46"/>
    </row>
    <row r="441" spans="1:15" ht="18" hidden="1" customHeight="1" x14ac:dyDescent="0.25">
      <c r="A441" s="41"/>
      <c r="B441" s="1496"/>
      <c r="C441" s="1497"/>
      <c r="D441" s="1498"/>
      <c r="E441" s="87" t="s">
        <v>96</v>
      </c>
      <c r="F441" s="88"/>
      <c r="G441" s="31" t="e">
        <f t="shared" si="70"/>
        <v>#DIV/0!</v>
      </c>
      <c r="H441" s="101"/>
      <c r="I441" s="101"/>
      <c r="J441" s="101"/>
      <c r="K441" s="46"/>
    </row>
    <row r="442" spans="1:15" ht="17.100000000000001" hidden="1" customHeight="1" x14ac:dyDescent="0.25">
      <c r="A442" s="34"/>
      <c r="B442" s="1496"/>
      <c r="C442" s="1497"/>
      <c r="D442" s="1497"/>
      <c r="E442" s="87" t="s">
        <v>96</v>
      </c>
      <c r="F442" s="71"/>
      <c r="G442" s="31" t="e">
        <f>H442/F442</f>
        <v>#DIV/0!</v>
      </c>
      <c r="H442" s="67"/>
      <c r="I442" s="67"/>
      <c r="J442" s="67"/>
    </row>
    <row r="443" spans="1:15" ht="17.100000000000001" hidden="1" customHeight="1" x14ac:dyDescent="0.25">
      <c r="A443" s="34"/>
      <c r="B443" s="1496"/>
      <c r="C443" s="1497"/>
      <c r="D443" s="1497"/>
      <c r="E443" s="87" t="s">
        <v>96</v>
      </c>
      <c r="F443" s="71"/>
      <c r="G443" s="7" t="e">
        <f t="shared" si="63"/>
        <v>#DIV/0!</v>
      </c>
      <c r="H443" s="67"/>
      <c r="I443" s="101"/>
      <c r="J443" s="101"/>
    </row>
    <row r="444" spans="1:15" ht="17.100000000000001" hidden="1" customHeight="1" x14ac:dyDescent="0.25">
      <c r="A444" s="34"/>
      <c r="B444" s="1383"/>
      <c r="C444" s="1416"/>
      <c r="D444" s="1384"/>
      <c r="E444" s="87" t="s">
        <v>96</v>
      </c>
      <c r="F444" s="71"/>
      <c r="G444" s="7" t="e">
        <f t="shared" si="63"/>
        <v>#DIV/0!</v>
      </c>
      <c r="H444" s="67"/>
      <c r="I444" s="67"/>
      <c r="J444" s="67"/>
    </row>
    <row r="445" spans="1:15" ht="17.100000000000001" hidden="1" customHeight="1" x14ac:dyDescent="0.25">
      <c r="A445" s="34"/>
      <c r="B445" s="1383"/>
      <c r="C445" s="1416"/>
      <c r="D445" s="1384"/>
      <c r="E445" s="87" t="s">
        <v>96</v>
      </c>
      <c r="F445" s="71"/>
      <c r="G445" s="7" t="e">
        <f t="shared" ref="G445" si="71">H445/F445</f>
        <v>#DIV/0!</v>
      </c>
      <c r="H445" s="67"/>
      <c r="I445" s="67"/>
      <c r="J445" s="67"/>
    </row>
    <row r="446" spans="1:15" ht="17.100000000000001" hidden="1" customHeight="1" x14ac:dyDescent="0.25">
      <c r="A446" s="38"/>
      <c r="B446" s="1502" t="s">
        <v>71</v>
      </c>
      <c r="C446" s="1503"/>
      <c r="D446" s="1504"/>
      <c r="E446" s="39"/>
      <c r="F446" s="42"/>
      <c r="G446" s="40"/>
      <c r="H446" s="40">
        <f>SUM(H438:H445)</f>
        <v>0</v>
      </c>
      <c r="I446" s="40">
        <f t="shared" ref="I446:J446" si="72">SUM(I438:I445)</f>
        <v>0</v>
      </c>
      <c r="J446" s="40">
        <f t="shared" si="72"/>
        <v>0</v>
      </c>
      <c r="K446" s="46"/>
    </row>
    <row r="447" spans="1:15" ht="18" hidden="1" customHeight="1" x14ac:dyDescent="0.25">
      <c r="A447" s="36">
        <v>10</v>
      </c>
      <c r="B447" s="1457" t="s">
        <v>163</v>
      </c>
      <c r="C447" s="1458"/>
      <c r="D447" s="1459"/>
      <c r="E447" s="52" t="s">
        <v>93</v>
      </c>
      <c r="F447" s="312">
        <f>'расшифровка 4'!F469</f>
        <v>0</v>
      </c>
      <c r="G447" s="86"/>
      <c r="H447" s="86"/>
      <c r="I447" s="86"/>
      <c r="J447" s="86"/>
      <c r="K447" s="317" t="s">
        <v>397</v>
      </c>
      <c r="L447" s="318"/>
      <c r="M447" s="319"/>
      <c r="N447" s="486">
        <f>ROUND(F447*G447*212,0)</f>
        <v>0</v>
      </c>
      <c r="O447" s="487" t="s">
        <v>486</v>
      </c>
    </row>
    <row r="448" spans="1:15" ht="18" hidden="1" customHeight="1" x14ac:dyDescent="0.25">
      <c r="A448" s="34"/>
      <c r="B448" s="1505"/>
      <c r="C448" s="1506"/>
      <c r="D448" s="1507"/>
      <c r="E448" s="87"/>
      <c r="F448" s="107"/>
      <c r="G448" s="108"/>
      <c r="H448" s="67"/>
      <c r="I448" s="67"/>
      <c r="J448" s="67"/>
      <c r="K448" s="55" t="s">
        <v>398</v>
      </c>
    </row>
    <row r="449" spans="1:17" ht="18" hidden="1" customHeight="1" x14ac:dyDescent="0.25">
      <c r="A449" s="34"/>
      <c r="B449" s="1505"/>
      <c r="C449" s="1506"/>
      <c r="D449" s="1507"/>
      <c r="E449" s="87"/>
      <c r="F449" s="71"/>
      <c r="G449" s="67"/>
      <c r="H449" s="67"/>
      <c r="I449" s="67"/>
      <c r="J449" s="67"/>
      <c r="K449" s="320">
        <v>247</v>
      </c>
      <c r="L449" s="314">
        <v>12</v>
      </c>
      <c r="M449" s="314">
        <f>ROUND(K449/L449,2)</f>
        <v>20.58</v>
      </c>
    </row>
    <row r="450" spans="1:17" ht="17.100000000000001" hidden="1" customHeight="1" x14ac:dyDescent="0.25">
      <c r="A450" s="38"/>
      <c r="B450" s="1502" t="s">
        <v>71</v>
      </c>
      <c r="C450" s="1503"/>
      <c r="D450" s="1504"/>
      <c r="E450" s="39"/>
      <c r="F450" s="42"/>
      <c r="G450" s="40"/>
      <c r="H450" s="40">
        <f>H447+H448+H449</f>
        <v>0</v>
      </c>
      <c r="I450" s="40">
        <f t="shared" ref="I450:J450" si="73">I447+I448+I449</f>
        <v>0</v>
      </c>
      <c r="J450" s="40">
        <f t="shared" si="73"/>
        <v>0</v>
      </c>
      <c r="K450" s="320"/>
      <c r="L450" s="314">
        <v>12</v>
      </c>
      <c r="M450" s="314">
        <f>ROUND(K450/L450,2)</f>
        <v>0</v>
      </c>
    </row>
    <row r="451" spans="1:17" ht="17.100000000000001" hidden="1" customHeight="1" x14ac:dyDescent="0.25">
      <c r="A451" s="34"/>
      <c r="B451" s="1493"/>
      <c r="C451" s="1494"/>
      <c r="D451" s="1495"/>
      <c r="E451" s="30"/>
      <c r="F451" s="6"/>
      <c r="G451" s="7"/>
      <c r="H451" s="7"/>
      <c r="I451" s="7"/>
      <c r="J451" s="7"/>
      <c r="K451" s="315" t="s">
        <v>485</v>
      </c>
      <c r="L451" s="316"/>
      <c r="M451" s="803">
        <v>2425</v>
      </c>
      <c r="N451" s="804">
        <f>ROUND(M451/M449,2)</f>
        <v>117.83</v>
      </c>
      <c r="O451" s="805" t="s">
        <v>396</v>
      </c>
      <c r="P451" s="56"/>
      <c r="Q451" s="46"/>
    </row>
    <row r="452" spans="1:17" ht="21.95" customHeight="1" x14ac:dyDescent="0.25">
      <c r="A452" s="1321" t="s">
        <v>74</v>
      </c>
      <c r="B452" s="1322"/>
      <c r="C452" s="1322"/>
      <c r="D452" s="1322"/>
      <c r="E452" s="1322"/>
      <c r="F452" s="1322"/>
      <c r="G452" s="1323"/>
      <c r="H452" s="9">
        <f>H371+H388+H395+H403+H424+H437+H446+H450</f>
        <v>0</v>
      </c>
      <c r="I452" s="9">
        <f t="shared" ref="I452:J452" si="74">I371+I388+I395+I403+I424+I437+I446+I450</f>
        <v>0</v>
      </c>
      <c r="J452" s="9">
        <f t="shared" si="74"/>
        <v>0</v>
      </c>
    </row>
    <row r="453" spans="1:17" ht="23.45" customHeight="1" x14ac:dyDescent="0.25">
      <c r="A453" s="1522" t="s">
        <v>75</v>
      </c>
      <c r="B453" s="1523"/>
      <c r="C453" s="1523"/>
      <c r="D453" s="1523"/>
      <c r="E453" s="1523"/>
      <c r="F453" s="1523"/>
      <c r="G453" s="1523"/>
      <c r="H453" s="43">
        <f>H166+H176+H187+H195+H251+H281+H294+H347+H452</f>
        <v>0</v>
      </c>
      <c r="I453" s="43">
        <f>I166+I176+I187+I195+I251+I281+I294+I347+I452</f>
        <v>0</v>
      </c>
      <c r="J453" s="43">
        <f>J166+J176+J187+J195+J251+J281+J294+J347+J452</f>
        <v>0</v>
      </c>
    </row>
    <row r="454" spans="1:17" ht="33.4" customHeight="1" x14ac:dyDescent="0.25">
      <c r="A454" s="1524" t="s">
        <v>464</v>
      </c>
      <c r="B454" s="1525"/>
      <c r="C454" s="1525"/>
      <c r="D454" s="1525"/>
      <c r="E454" s="1525"/>
      <c r="F454" s="1525"/>
      <c r="G454" s="1526"/>
      <c r="H454" s="199">
        <f>H16+H23+H51+H57+H70+H76+H89+H97+H104+H122+H137+H453+H149</f>
        <v>0</v>
      </c>
      <c r="I454" s="199">
        <f>I16+I23+I51+I57+I70+I76+I89+I97+I104+I122+I137+I149+I453</f>
        <v>0</v>
      </c>
      <c r="J454" s="199">
        <f>J16+J23+J51+J57+J70+J76+J89+J97+J104+J122+J137+J149+J453</f>
        <v>0</v>
      </c>
      <c r="K454">
        <v>7335575.8700000001</v>
      </c>
    </row>
    <row r="455" spans="1:17" ht="23.45" customHeight="1" x14ac:dyDescent="0.25">
      <c r="A455" s="200"/>
      <c r="B455" s="200"/>
      <c r="C455" s="200"/>
      <c r="D455" s="202"/>
      <c r="E455" s="200"/>
      <c r="F455" s="200"/>
      <c r="G455" s="200"/>
      <c r="H455" s="201"/>
      <c r="I455" s="201"/>
      <c r="J455" s="201"/>
      <c r="K455" s="1004">
        <f>K454-H454</f>
        <v>7335575.8700000001</v>
      </c>
    </row>
    <row r="456" spans="1:17" ht="15.75" x14ac:dyDescent="0.25">
      <c r="A456" s="44"/>
      <c r="B456" s="60"/>
      <c r="C456" s="310" t="s">
        <v>702</v>
      </c>
      <c r="D456" s="818"/>
      <c r="E456" s="1520" t="s">
        <v>776</v>
      </c>
      <c r="F456" s="1520"/>
      <c r="G456" s="60"/>
      <c r="H456" s="111"/>
      <c r="I456" s="111"/>
      <c r="J456" s="111"/>
    </row>
    <row r="457" spans="1:17" ht="15.75" x14ac:dyDescent="0.25">
      <c r="A457" s="44"/>
      <c r="B457" s="60"/>
      <c r="C457" s="60"/>
      <c r="D457" s="65" t="s">
        <v>76</v>
      </c>
      <c r="E457" s="60"/>
      <c r="F457" s="60"/>
      <c r="G457" s="60"/>
      <c r="H457" s="111"/>
      <c r="I457" s="111"/>
      <c r="J457" s="111"/>
      <c r="K457" s="53"/>
      <c r="L457" s="53"/>
      <c r="M457" s="53"/>
    </row>
    <row r="458" spans="1:17" ht="15.75" hidden="1" x14ac:dyDescent="0.25">
      <c r="A458" s="44"/>
      <c r="B458" s="1520"/>
      <c r="C458" s="1520"/>
      <c r="D458" s="60"/>
      <c r="E458" s="60"/>
      <c r="F458" s="60"/>
      <c r="G458" s="60"/>
      <c r="H458" s="111"/>
      <c r="I458" s="111"/>
      <c r="J458" s="111"/>
    </row>
    <row r="459" spans="1:17" ht="15.75" x14ac:dyDescent="0.25">
      <c r="A459" s="44"/>
      <c r="B459" s="1520"/>
      <c r="C459" s="1520"/>
      <c r="D459" s="818"/>
      <c r="E459" s="1520"/>
      <c r="F459" s="1520"/>
      <c r="G459" s="60"/>
      <c r="H459" s="111"/>
      <c r="I459" s="111"/>
      <c r="J459" s="111"/>
    </row>
    <row r="460" spans="1:17" ht="15.75" x14ac:dyDescent="0.25">
      <c r="A460" s="44"/>
      <c r="B460" s="60"/>
      <c r="C460" s="60"/>
      <c r="D460" s="65" t="s">
        <v>76</v>
      </c>
      <c r="E460" s="60"/>
      <c r="F460" s="60"/>
      <c r="G460" s="60"/>
      <c r="H460" s="60"/>
      <c r="I460" s="60"/>
      <c r="J460" s="60"/>
    </row>
    <row r="461" spans="1:17" ht="15.75" x14ac:dyDescent="0.25">
      <c r="A461" s="44"/>
      <c r="B461" s="1521" t="s">
        <v>176</v>
      </c>
      <c r="C461" s="1521"/>
      <c r="D461" s="1521"/>
      <c r="E461" s="1521"/>
      <c r="F461" s="1521"/>
      <c r="G461" s="1521"/>
      <c r="H461" s="1521"/>
      <c r="I461" s="1521"/>
      <c r="J461" s="1521"/>
    </row>
    <row r="462" spans="1:17" ht="15.75" x14ac:dyDescent="0.25">
      <c r="A462" s="44"/>
      <c r="B462" s="44"/>
      <c r="C462" s="44"/>
      <c r="D462" s="44"/>
      <c r="E462" s="44"/>
      <c r="F462" s="44"/>
      <c r="G462" s="44"/>
      <c r="H462" s="44"/>
      <c r="I462" s="44"/>
      <c r="J462" s="44"/>
    </row>
    <row r="466" spans="8:8" x14ac:dyDescent="0.25">
      <c r="H466" t="s">
        <v>322</v>
      </c>
    </row>
  </sheetData>
  <sheetProtection password="CC11" sheet="1" objects="1" scenarios="1" formatCells="0" formatColumns="0" formatRows="0" insertColumns="0" insertRows="0"/>
  <mergeCells count="522">
    <mergeCell ref="E456:F456"/>
    <mergeCell ref="B458:C458"/>
    <mergeCell ref="B459:C459"/>
    <mergeCell ref="E459:F459"/>
    <mergeCell ref="B461:J461"/>
    <mergeCell ref="B449:D449"/>
    <mergeCell ref="B450:D450"/>
    <mergeCell ref="B451:D451"/>
    <mergeCell ref="A452:G452"/>
    <mergeCell ref="A453:G453"/>
    <mergeCell ref="A454:G454"/>
    <mergeCell ref="B443:D443"/>
    <mergeCell ref="B444:D444"/>
    <mergeCell ref="B445:D445"/>
    <mergeCell ref="B446:D446"/>
    <mergeCell ref="B447:D447"/>
    <mergeCell ref="B448:D448"/>
    <mergeCell ref="B437:D437"/>
    <mergeCell ref="B438:D438"/>
    <mergeCell ref="B439:D439"/>
    <mergeCell ref="B440:D440"/>
    <mergeCell ref="B441:D441"/>
    <mergeCell ref="B442:D442"/>
    <mergeCell ref="B431:D431"/>
    <mergeCell ref="B432:D432"/>
    <mergeCell ref="B433:D433"/>
    <mergeCell ref="B434:D434"/>
    <mergeCell ref="B435:D435"/>
    <mergeCell ref="B436:D436"/>
    <mergeCell ref="B424:D424"/>
    <mergeCell ref="B425:D425"/>
    <mergeCell ref="B427:D427"/>
    <mergeCell ref="B428:D428"/>
    <mergeCell ref="B429:D429"/>
    <mergeCell ref="B430:D430"/>
    <mergeCell ref="B418:D418"/>
    <mergeCell ref="B419:D419"/>
    <mergeCell ref="B420:D420"/>
    <mergeCell ref="B421:D421"/>
    <mergeCell ref="B422:D422"/>
    <mergeCell ref="B423:D423"/>
    <mergeCell ref="B412:D412"/>
    <mergeCell ref="B413:D413"/>
    <mergeCell ref="B414:D414"/>
    <mergeCell ref="B415:D415"/>
    <mergeCell ref="B416:D416"/>
    <mergeCell ref="B417:D417"/>
    <mergeCell ref="B406:D406"/>
    <mergeCell ref="B407:D407"/>
    <mergeCell ref="B408:D408"/>
    <mergeCell ref="B409:D409"/>
    <mergeCell ref="B410:D410"/>
    <mergeCell ref="B411:D411"/>
    <mergeCell ref="B400:D400"/>
    <mergeCell ref="B401:D401"/>
    <mergeCell ref="B402:D402"/>
    <mergeCell ref="B403:D403"/>
    <mergeCell ref="B404:D404"/>
    <mergeCell ref="B405:D405"/>
    <mergeCell ref="B394:D394"/>
    <mergeCell ref="B395:D395"/>
    <mergeCell ref="B396:D396"/>
    <mergeCell ref="B397:D397"/>
    <mergeCell ref="B398:D398"/>
    <mergeCell ref="B399:D399"/>
    <mergeCell ref="B388:D388"/>
    <mergeCell ref="B389:D389"/>
    <mergeCell ref="B390:D390"/>
    <mergeCell ref="B391:D391"/>
    <mergeCell ref="B392:D392"/>
    <mergeCell ref="B393:D393"/>
    <mergeCell ref="B382:D382"/>
    <mergeCell ref="B383:D383"/>
    <mergeCell ref="B384:D384"/>
    <mergeCell ref="B385:D385"/>
    <mergeCell ref="B386:D386"/>
    <mergeCell ref="B387:D387"/>
    <mergeCell ref="B376:D376"/>
    <mergeCell ref="B377:D377"/>
    <mergeCell ref="B378:D378"/>
    <mergeCell ref="B379:D379"/>
    <mergeCell ref="B380:D380"/>
    <mergeCell ref="B381:D381"/>
    <mergeCell ref="B370:D370"/>
    <mergeCell ref="B371:D371"/>
    <mergeCell ref="B372:D372"/>
    <mergeCell ref="B373:D373"/>
    <mergeCell ref="B374:D374"/>
    <mergeCell ref="B375:D375"/>
    <mergeCell ref="B364:D364"/>
    <mergeCell ref="B365:D365"/>
    <mergeCell ref="B366:D366"/>
    <mergeCell ref="B367:D367"/>
    <mergeCell ref="B368:D368"/>
    <mergeCell ref="B369:D369"/>
    <mergeCell ref="B358:D358"/>
    <mergeCell ref="B359:D359"/>
    <mergeCell ref="B360:D360"/>
    <mergeCell ref="B361:D361"/>
    <mergeCell ref="B362:D362"/>
    <mergeCell ref="B363:D363"/>
    <mergeCell ref="B352:D352"/>
    <mergeCell ref="B353:D353"/>
    <mergeCell ref="B354:D354"/>
    <mergeCell ref="B355:D355"/>
    <mergeCell ref="B356:D356"/>
    <mergeCell ref="B357:D357"/>
    <mergeCell ref="B349:J349"/>
    <mergeCell ref="A350:A351"/>
    <mergeCell ref="B350:D351"/>
    <mergeCell ref="E350:E351"/>
    <mergeCell ref="F350:F351"/>
    <mergeCell ref="G350:G351"/>
    <mergeCell ref="H350:J350"/>
    <mergeCell ref="B342:D342"/>
    <mergeCell ref="B343:D343"/>
    <mergeCell ref="B344:D344"/>
    <mergeCell ref="B345:D345"/>
    <mergeCell ref="B346:D346"/>
    <mergeCell ref="A347:G347"/>
    <mergeCell ref="B336:D336"/>
    <mergeCell ref="B337:D337"/>
    <mergeCell ref="B338:D338"/>
    <mergeCell ref="B339:D339"/>
    <mergeCell ref="B340:D340"/>
    <mergeCell ref="B341:D341"/>
    <mergeCell ref="B329:D329"/>
    <mergeCell ref="B330:D330"/>
    <mergeCell ref="B331:D331"/>
    <mergeCell ref="B332:D332"/>
    <mergeCell ref="B334:D334"/>
    <mergeCell ref="B335:D335"/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2:D292"/>
    <mergeCell ref="B293:D293"/>
    <mergeCell ref="A294:G294"/>
    <mergeCell ref="B296:J296"/>
    <mergeCell ref="A297:A298"/>
    <mergeCell ref="B297:D298"/>
    <mergeCell ref="E297:E298"/>
    <mergeCell ref="F297:F298"/>
    <mergeCell ref="G297:G298"/>
    <mergeCell ref="H297:J297"/>
    <mergeCell ref="B286:D286"/>
    <mergeCell ref="B287:D287"/>
    <mergeCell ref="B288:D288"/>
    <mergeCell ref="B289:D289"/>
    <mergeCell ref="B290:D290"/>
    <mergeCell ref="B291:D291"/>
    <mergeCell ref="B280:D280"/>
    <mergeCell ref="A281:G281"/>
    <mergeCell ref="B283:J283"/>
    <mergeCell ref="A284:A285"/>
    <mergeCell ref="B284:D285"/>
    <mergeCell ref="E284:E285"/>
    <mergeCell ref="F284:F285"/>
    <mergeCell ref="G284:G285"/>
    <mergeCell ref="H284:J284"/>
    <mergeCell ref="B274:D274"/>
    <mergeCell ref="B275:D275"/>
    <mergeCell ref="B276:D276"/>
    <mergeCell ref="B277:D277"/>
    <mergeCell ref="B278:D278"/>
    <mergeCell ref="B279:D279"/>
    <mergeCell ref="B268:D268"/>
    <mergeCell ref="B269:D269"/>
    <mergeCell ref="B270:D270"/>
    <mergeCell ref="B271:D271"/>
    <mergeCell ref="B272:D272"/>
    <mergeCell ref="B273:D273"/>
    <mergeCell ref="B261:D261"/>
    <mergeCell ref="B262:D262"/>
    <mergeCell ref="B263:D263"/>
    <mergeCell ref="B264:D264"/>
    <mergeCell ref="B265:D265"/>
    <mergeCell ref="B267:D267"/>
    <mergeCell ref="H254:J254"/>
    <mergeCell ref="B256:D256"/>
    <mergeCell ref="B257:D257"/>
    <mergeCell ref="B258:D258"/>
    <mergeCell ref="B259:D259"/>
    <mergeCell ref="B260:D260"/>
    <mergeCell ref="B248:D248"/>
    <mergeCell ref="B249:D249"/>
    <mergeCell ref="B250:D250"/>
    <mergeCell ref="A251:G251"/>
    <mergeCell ref="B253:J253"/>
    <mergeCell ref="A254:A255"/>
    <mergeCell ref="B254:D255"/>
    <mergeCell ref="E254:E255"/>
    <mergeCell ref="F254:F255"/>
    <mergeCell ref="G254:G255"/>
    <mergeCell ref="B242:D242"/>
    <mergeCell ref="B243:D243"/>
    <mergeCell ref="B244:D244"/>
    <mergeCell ref="B245:D245"/>
    <mergeCell ref="B246:D246"/>
    <mergeCell ref="B247:D247"/>
    <mergeCell ref="B236:D236"/>
    <mergeCell ref="B237:D237"/>
    <mergeCell ref="B238:D238"/>
    <mergeCell ref="B239:D239"/>
    <mergeCell ref="B240:D240"/>
    <mergeCell ref="B241:D241"/>
    <mergeCell ref="B230:D230"/>
    <mergeCell ref="B231:D231"/>
    <mergeCell ref="B232:D232"/>
    <mergeCell ref="B233:D233"/>
    <mergeCell ref="B234:D234"/>
    <mergeCell ref="B235:D235"/>
    <mergeCell ref="B224:D224"/>
    <mergeCell ref="B225:D225"/>
    <mergeCell ref="B226:D226"/>
    <mergeCell ref="B227:D227"/>
    <mergeCell ref="B228:D228"/>
    <mergeCell ref="B229:D229"/>
    <mergeCell ref="B217:D217"/>
    <mergeCell ref="B218:D218"/>
    <mergeCell ref="B219:D219"/>
    <mergeCell ref="B220:D220"/>
    <mergeCell ref="B221:D221"/>
    <mergeCell ref="B222:D222"/>
    <mergeCell ref="B211:D211"/>
    <mergeCell ref="B212:D212"/>
    <mergeCell ref="B213:D213"/>
    <mergeCell ref="B214:D214"/>
    <mergeCell ref="B215:D215"/>
    <mergeCell ref="B216:D216"/>
    <mergeCell ref="B205:D205"/>
    <mergeCell ref="B206:D206"/>
    <mergeCell ref="B207:D207"/>
    <mergeCell ref="B208:D208"/>
    <mergeCell ref="B209:D209"/>
    <mergeCell ref="B210:D210"/>
    <mergeCell ref="H198:J198"/>
    <mergeCell ref="B200:D200"/>
    <mergeCell ref="B201:D201"/>
    <mergeCell ref="B202:D202"/>
    <mergeCell ref="B203:D203"/>
    <mergeCell ref="B204:D204"/>
    <mergeCell ref="B192:D192"/>
    <mergeCell ref="B193:D193"/>
    <mergeCell ref="B194:D194"/>
    <mergeCell ref="A195:G195"/>
    <mergeCell ref="B197:J197"/>
    <mergeCell ref="A198:A199"/>
    <mergeCell ref="B198:D199"/>
    <mergeCell ref="E198:E199"/>
    <mergeCell ref="F198:F199"/>
    <mergeCell ref="G198:G199"/>
    <mergeCell ref="A187:G187"/>
    <mergeCell ref="B189:J189"/>
    <mergeCell ref="A190:A191"/>
    <mergeCell ref="B190:D191"/>
    <mergeCell ref="E190:E191"/>
    <mergeCell ref="F190:F191"/>
    <mergeCell ref="G190:G191"/>
    <mergeCell ref="H190:J190"/>
    <mergeCell ref="B181:D181"/>
    <mergeCell ref="B182:D182"/>
    <mergeCell ref="B183:D183"/>
    <mergeCell ref="B184:D184"/>
    <mergeCell ref="B185:D185"/>
    <mergeCell ref="B186:D186"/>
    <mergeCell ref="A179:A180"/>
    <mergeCell ref="B179:D180"/>
    <mergeCell ref="E179:E180"/>
    <mergeCell ref="F179:F180"/>
    <mergeCell ref="G179:G180"/>
    <mergeCell ref="H179:J179"/>
    <mergeCell ref="B171:D171"/>
    <mergeCell ref="B172:D172"/>
    <mergeCell ref="B174:D174"/>
    <mergeCell ref="B175:D175"/>
    <mergeCell ref="A176:G176"/>
    <mergeCell ref="B178:J178"/>
    <mergeCell ref="B173:D173"/>
    <mergeCell ref="B168:J168"/>
    <mergeCell ref="A169:A170"/>
    <mergeCell ref="B169:D170"/>
    <mergeCell ref="E169:E170"/>
    <mergeCell ref="F169:F170"/>
    <mergeCell ref="G169:G170"/>
    <mergeCell ref="H169:J169"/>
    <mergeCell ref="B161:D161"/>
    <mergeCell ref="B162:D162"/>
    <mergeCell ref="B163:D163"/>
    <mergeCell ref="B164:D164"/>
    <mergeCell ref="B165:D165"/>
    <mergeCell ref="A166:G166"/>
    <mergeCell ref="B155:D155"/>
    <mergeCell ref="B156:D156"/>
    <mergeCell ref="B157:D157"/>
    <mergeCell ref="B158:D158"/>
    <mergeCell ref="B159:D159"/>
    <mergeCell ref="B160:D160"/>
    <mergeCell ref="A149:G149"/>
    <mergeCell ref="A151:J151"/>
    <mergeCell ref="B152:J152"/>
    <mergeCell ref="A153:A154"/>
    <mergeCell ref="B153:D154"/>
    <mergeCell ref="E153:E154"/>
    <mergeCell ref="F153:F154"/>
    <mergeCell ref="G153:G154"/>
    <mergeCell ref="H153:J153"/>
    <mergeCell ref="B143:D143"/>
    <mergeCell ref="B144:D144"/>
    <mergeCell ref="B145:D145"/>
    <mergeCell ref="B146:D146"/>
    <mergeCell ref="B147:D147"/>
    <mergeCell ref="B148:D148"/>
    <mergeCell ref="B140:J140"/>
    <mergeCell ref="A141:A142"/>
    <mergeCell ref="B141:D142"/>
    <mergeCell ref="E141:E142"/>
    <mergeCell ref="F141:F142"/>
    <mergeCell ref="G141:G142"/>
    <mergeCell ref="H141:J141"/>
    <mergeCell ref="A132:A136"/>
    <mergeCell ref="B132:B136"/>
    <mergeCell ref="C132:C136"/>
    <mergeCell ref="D136:G136"/>
    <mergeCell ref="A137:G137"/>
    <mergeCell ref="A139:J139"/>
    <mergeCell ref="G125:G126"/>
    <mergeCell ref="H125:J125"/>
    <mergeCell ref="A127:A131"/>
    <mergeCell ref="B127:B131"/>
    <mergeCell ref="C127:C131"/>
    <mergeCell ref="D131:G131"/>
    <mergeCell ref="A125:A126"/>
    <mergeCell ref="B125:B126"/>
    <mergeCell ref="C125:C126"/>
    <mergeCell ref="D125:D126"/>
    <mergeCell ref="E125:E126"/>
    <mergeCell ref="F125:F126"/>
    <mergeCell ref="A116:A121"/>
    <mergeCell ref="B116:B121"/>
    <mergeCell ref="C116:C121"/>
    <mergeCell ref="D121:G121"/>
    <mergeCell ref="A122:G122"/>
    <mergeCell ref="A124:J124"/>
    <mergeCell ref="F107:F108"/>
    <mergeCell ref="G107:G108"/>
    <mergeCell ref="H107:J107"/>
    <mergeCell ref="A109:A115"/>
    <mergeCell ref="B109:B115"/>
    <mergeCell ref="C109:C115"/>
    <mergeCell ref="D115:G115"/>
    <mergeCell ref="B102:B103"/>
    <mergeCell ref="D102:G102"/>
    <mergeCell ref="D103:G103"/>
    <mergeCell ref="A104:G104"/>
    <mergeCell ref="A106:J106"/>
    <mergeCell ref="A107:A108"/>
    <mergeCell ref="B107:B108"/>
    <mergeCell ref="C107:C108"/>
    <mergeCell ref="D107:D108"/>
    <mergeCell ref="E107:E108"/>
    <mergeCell ref="A97:G97"/>
    <mergeCell ref="A99:J99"/>
    <mergeCell ref="A100:A101"/>
    <mergeCell ref="B100:B101"/>
    <mergeCell ref="C100:C101"/>
    <mergeCell ref="D100:G101"/>
    <mergeCell ref="H100:J100"/>
    <mergeCell ref="G92:G93"/>
    <mergeCell ref="H92:J92"/>
    <mergeCell ref="B94:B96"/>
    <mergeCell ref="D94:E94"/>
    <mergeCell ref="D95:E95"/>
    <mergeCell ref="D96:E96"/>
    <mergeCell ref="B87:B88"/>
    <mergeCell ref="D87:E87"/>
    <mergeCell ref="D88:E88"/>
    <mergeCell ref="A89:G89"/>
    <mergeCell ref="A91:J91"/>
    <mergeCell ref="A92:A93"/>
    <mergeCell ref="B92:B93"/>
    <mergeCell ref="C92:C93"/>
    <mergeCell ref="D92:E93"/>
    <mergeCell ref="F92:F93"/>
    <mergeCell ref="D81:E81"/>
    <mergeCell ref="A82:G82"/>
    <mergeCell ref="A84:J84"/>
    <mergeCell ref="A85:A86"/>
    <mergeCell ref="B85:B86"/>
    <mergeCell ref="C85:C86"/>
    <mergeCell ref="D85:E86"/>
    <mergeCell ref="F85:F86"/>
    <mergeCell ref="G85:G86"/>
    <mergeCell ref="H85:J85"/>
    <mergeCell ref="A76:G76"/>
    <mergeCell ref="A78:J78"/>
    <mergeCell ref="A79:A80"/>
    <mergeCell ref="B79:B80"/>
    <mergeCell ref="C79:C80"/>
    <mergeCell ref="D79:E80"/>
    <mergeCell ref="F79:F80"/>
    <mergeCell ref="G79:G80"/>
    <mergeCell ref="H79:J79"/>
    <mergeCell ref="B69:D69"/>
    <mergeCell ref="A70:G70"/>
    <mergeCell ref="A72:J72"/>
    <mergeCell ref="A73:A74"/>
    <mergeCell ref="B73:B74"/>
    <mergeCell ref="C73:C74"/>
    <mergeCell ref="D73:D74"/>
    <mergeCell ref="E73:E74"/>
    <mergeCell ref="F73:F74"/>
    <mergeCell ref="G73:G74"/>
    <mergeCell ref="H73:J73"/>
    <mergeCell ref="H60:J60"/>
    <mergeCell ref="A62:A64"/>
    <mergeCell ref="B62:B64"/>
    <mergeCell ref="C62:C64"/>
    <mergeCell ref="B65:D65"/>
    <mergeCell ref="A66:A68"/>
    <mergeCell ref="B66:B68"/>
    <mergeCell ref="C66:C68"/>
    <mergeCell ref="H54:J54"/>
    <mergeCell ref="A57:G57"/>
    <mergeCell ref="A59:J59"/>
    <mergeCell ref="A60:A61"/>
    <mergeCell ref="B60:B61"/>
    <mergeCell ref="C60:C61"/>
    <mergeCell ref="D60:D61"/>
    <mergeCell ref="E60:E61"/>
    <mergeCell ref="F60:F61"/>
    <mergeCell ref="G60:G61"/>
    <mergeCell ref="B50:D50"/>
    <mergeCell ref="A51:G51"/>
    <mergeCell ref="A53:J53"/>
    <mergeCell ref="A54:A55"/>
    <mergeCell ref="B54:B55"/>
    <mergeCell ref="C54:C55"/>
    <mergeCell ref="D54:D55"/>
    <mergeCell ref="E54:E55"/>
    <mergeCell ref="F54:F55"/>
    <mergeCell ref="G54:G55"/>
    <mergeCell ref="B43:D43"/>
    <mergeCell ref="A44:A46"/>
    <mergeCell ref="B44:B46"/>
    <mergeCell ref="C44:C46"/>
    <mergeCell ref="B47:D47"/>
    <mergeCell ref="A48:A49"/>
    <mergeCell ref="B48:B49"/>
    <mergeCell ref="C48:C49"/>
    <mergeCell ref="B35:D35"/>
    <mergeCell ref="A36:A38"/>
    <mergeCell ref="B36:B38"/>
    <mergeCell ref="C36:C38"/>
    <mergeCell ref="B39:D39"/>
    <mergeCell ref="A40:A42"/>
    <mergeCell ref="B40:B42"/>
    <mergeCell ref="C40:C42"/>
    <mergeCell ref="A31:A34"/>
    <mergeCell ref="B31:B34"/>
    <mergeCell ref="C31:C34"/>
    <mergeCell ref="A23:G23"/>
    <mergeCell ref="A25:J25"/>
    <mergeCell ref="A26:A27"/>
    <mergeCell ref="B26:B27"/>
    <mergeCell ref="C26:C27"/>
    <mergeCell ref="D26:D27"/>
    <mergeCell ref="E26:E27"/>
    <mergeCell ref="F26:F27"/>
    <mergeCell ref="G26:G27"/>
    <mergeCell ref="H26:J26"/>
    <mergeCell ref="B223:D223"/>
    <mergeCell ref="C2:I2"/>
    <mergeCell ref="J2:J3"/>
    <mergeCell ref="D4:H4"/>
    <mergeCell ref="B5:J5"/>
    <mergeCell ref="B7:J7"/>
    <mergeCell ref="C8:I8"/>
    <mergeCell ref="A16:G16"/>
    <mergeCell ref="A18:J19"/>
    <mergeCell ref="A20:B21"/>
    <mergeCell ref="C20:G21"/>
    <mergeCell ref="H20:J20"/>
    <mergeCell ref="A22:B22"/>
    <mergeCell ref="C22:G22"/>
    <mergeCell ref="A12:J12"/>
    <mergeCell ref="A13:B14"/>
    <mergeCell ref="C13:G14"/>
    <mergeCell ref="H13:J13"/>
    <mergeCell ref="A15:B15"/>
    <mergeCell ref="C15:G15"/>
    <mergeCell ref="A28:A29"/>
    <mergeCell ref="B28:B29"/>
    <mergeCell ref="C28:C29"/>
    <mergeCell ref="B30:D30"/>
  </mergeCells>
  <pageMargins left="0.33" right="0.19685039370078741" top="0.43307086614173229" bottom="0.31496062992125984" header="0.31496062992125984" footer="0.19685039370078741"/>
  <pageSetup paperSize="9" scale="60" fitToHeight="7" orientation="portrait" r:id="rId1"/>
  <rowBreaks count="1" manualBreakCount="1">
    <brk id="8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2:Q465"/>
  <sheetViews>
    <sheetView view="pageBreakPreview" topLeftCell="A251" zoomScale="80" zoomScaleSheetLayoutView="80" workbookViewId="0">
      <selection activeCell="J454" sqref="J454"/>
    </sheetView>
  </sheetViews>
  <sheetFormatPr defaultRowHeight="15" x14ac:dyDescent="0.25"/>
  <cols>
    <col min="1" max="1" width="4.5703125" customWidth="1"/>
    <col min="2" max="2" width="20.7109375" customWidth="1"/>
    <col min="3" max="3" width="16.140625" customWidth="1"/>
    <col min="4" max="4" width="24.85546875" customWidth="1"/>
    <col min="5" max="5" width="13.85546875" customWidth="1"/>
    <col min="6" max="6" width="13.42578125" customWidth="1"/>
    <col min="7" max="7" width="17.42578125" customWidth="1"/>
    <col min="8" max="8" width="17.85546875" customWidth="1"/>
    <col min="9" max="10" width="19.140625" customWidth="1"/>
    <col min="11" max="11" width="16" customWidth="1"/>
    <col min="12" max="12" width="13.7109375" customWidth="1"/>
    <col min="13" max="13" width="14" customWidth="1"/>
    <col min="14" max="14" width="15.28515625" customWidth="1"/>
  </cols>
  <sheetData>
    <row r="2" spans="1:10" ht="19.149999999999999" customHeight="1" x14ac:dyDescent="0.3">
      <c r="C2" s="1315" t="s">
        <v>168</v>
      </c>
      <c r="D2" s="1315"/>
      <c r="E2" s="1315"/>
      <c r="F2" s="1315"/>
      <c r="G2" s="1315"/>
      <c r="H2" s="1315"/>
      <c r="I2" s="1315"/>
      <c r="J2" s="1316">
        <v>2</v>
      </c>
    </row>
    <row r="3" spans="1:10" ht="19.149999999999999" customHeight="1" x14ac:dyDescent="0.3">
      <c r="A3" s="44"/>
      <c r="B3" s="44"/>
      <c r="C3" s="121"/>
      <c r="D3" s="121"/>
      <c r="E3" s="129" t="s">
        <v>169</v>
      </c>
      <c r="F3" s="129">
        <f>'расшифровка 4'!F3</f>
        <v>2025</v>
      </c>
      <c r="G3" s="122" t="s">
        <v>170</v>
      </c>
      <c r="H3" s="121"/>
      <c r="I3" s="121"/>
      <c r="J3" s="1317"/>
    </row>
    <row r="4" spans="1:10" ht="19.149999999999999" customHeight="1" x14ac:dyDescent="0.3">
      <c r="A4" s="44"/>
      <c r="B4" s="44"/>
      <c r="C4" s="121"/>
      <c r="D4" s="1315" t="str">
        <f>'расшифровка 4'!D4:H4</f>
        <v>и  плановый период   2026  -  2027 г.г.</v>
      </c>
      <c r="E4" s="1315"/>
      <c r="F4" s="1315"/>
      <c r="G4" s="1315"/>
      <c r="H4" s="1315"/>
      <c r="I4" s="121"/>
    </row>
    <row r="5" spans="1:10" ht="18" customHeight="1" x14ac:dyDescent="0.3">
      <c r="A5" s="44"/>
      <c r="B5" s="1318" t="s">
        <v>178</v>
      </c>
      <c r="C5" s="1318"/>
      <c r="D5" s="1318"/>
      <c r="E5" s="1318"/>
      <c r="F5" s="1318"/>
      <c r="G5" s="1318"/>
      <c r="H5" s="1318"/>
      <c r="I5" s="1318"/>
      <c r="J5" s="1318"/>
    </row>
    <row r="6" spans="1:10" ht="15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</row>
    <row r="7" spans="1:10" ht="21.95" customHeight="1" x14ac:dyDescent="0.25">
      <c r="A7" s="44"/>
      <c r="B7" s="1319" t="str">
        <f>'расшифровка 4'!B7:I7</f>
        <v>МБОУ ДО ЦДТ</v>
      </c>
      <c r="C7" s="1319"/>
      <c r="D7" s="1319"/>
      <c r="E7" s="1319"/>
      <c r="F7" s="1319"/>
      <c r="G7" s="1319"/>
      <c r="H7" s="1319"/>
      <c r="I7" s="1319"/>
      <c r="J7" s="1319"/>
    </row>
    <row r="8" spans="1:10" ht="15.75" x14ac:dyDescent="0.25">
      <c r="A8" s="44"/>
      <c r="B8" s="44"/>
      <c r="C8" s="1320" t="s">
        <v>172</v>
      </c>
      <c r="D8" s="1320"/>
      <c r="E8" s="1320"/>
      <c r="F8" s="1320"/>
      <c r="G8" s="1320"/>
      <c r="H8" s="1320"/>
      <c r="I8" s="1320"/>
      <c r="J8" s="44"/>
    </row>
    <row r="9" spans="1:10" ht="15.95" customHeight="1" x14ac:dyDescent="0.25">
      <c r="A9" s="44"/>
      <c r="B9" s="44"/>
      <c r="C9" s="47"/>
      <c r="D9" s="47"/>
      <c r="E9" s="47"/>
      <c r="F9" s="47"/>
      <c r="G9" s="47"/>
      <c r="H9" s="47"/>
      <c r="I9" s="47"/>
      <c r="J9" s="44"/>
    </row>
    <row r="10" spans="1:10" ht="21.95" customHeight="1" x14ac:dyDescent="0.3">
      <c r="A10" s="44"/>
      <c r="B10" s="44"/>
      <c r="C10" s="48" t="s">
        <v>173</v>
      </c>
      <c r="D10" s="47"/>
      <c r="E10" s="62" t="s">
        <v>921</v>
      </c>
      <c r="F10" s="64" t="s">
        <v>922</v>
      </c>
      <c r="G10" s="64">
        <v>2025</v>
      </c>
      <c r="H10" s="50" t="s">
        <v>174</v>
      </c>
      <c r="I10" s="47"/>
      <c r="J10" s="44"/>
    </row>
    <row r="11" spans="1:10" ht="15" customHeight="1" x14ac:dyDescent="0.25">
      <c r="A11" s="44"/>
      <c r="B11" s="44"/>
      <c r="C11" s="44"/>
      <c r="D11" s="44"/>
      <c r="E11" s="49" t="s">
        <v>212</v>
      </c>
      <c r="F11" s="49" t="s">
        <v>213</v>
      </c>
      <c r="G11" s="49" t="s">
        <v>214</v>
      </c>
      <c r="H11" s="44"/>
      <c r="I11" s="44"/>
      <c r="J11" s="44"/>
    </row>
    <row r="12" spans="1:10" ht="21.95" customHeight="1" x14ac:dyDescent="0.25">
      <c r="A12" s="1330" t="s">
        <v>99</v>
      </c>
      <c r="B12" s="1330"/>
      <c r="C12" s="1330"/>
      <c r="D12" s="1330"/>
      <c r="E12" s="1330"/>
      <c r="F12" s="1330"/>
      <c r="G12" s="1330"/>
      <c r="H12" s="1330"/>
      <c r="I12" s="1330"/>
      <c r="J12" s="1330"/>
    </row>
    <row r="13" spans="1:10" ht="21.95" customHeight="1" x14ac:dyDescent="0.25">
      <c r="A13" s="1325" t="s">
        <v>0</v>
      </c>
      <c r="B13" s="1325"/>
      <c r="C13" s="1325" t="s">
        <v>77</v>
      </c>
      <c r="D13" s="1325"/>
      <c r="E13" s="1325"/>
      <c r="F13" s="1325"/>
      <c r="G13" s="1325"/>
      <c r="H13" s="1325" t="s">
        <v>104</v>
      </c>
      <c r="I13" s="1325"/>
      <c r="J13" s="1325"/>
    </row>
    <row r="14" spans="1:10" ht="21.95" customHeight="1" x14ac:dyDescent="0.25">
      <c r="A14" s="1325"/>
      <c r="B14" s="1325"/>
      <c r="C14" s="1325"/>
      <c r="D14" s="1325"/>
      <c r="E14" s="1325"/>
      <c r="F14" s="1325"/>
      <c r="G14" s="1325"/>
      <c r="H14" s="51">
        <f>'расшифровка 4'!H14</f>
        <v>2025</v>
      </c>
      <c r="I14" s="51">
        <f>'расшифровка 4'!I14</f>
        <v>2026</v>
      </c>
      <c r="J14" s="51">
        <f>'расшифровка 4'!J14</f>
        <v>2027</v>
      </c>
    </row>
    <row r="15" spans="1:10" ht="21" customHeight="1" x14ac:dyDescent="0.25">
      <c r="A15" s="1326">
        <v>211</v>
      </c>
      <c r="B15" s="1326"/>
      <c r="C15" s="1537" t="s">
        <v>100</v>
      </c>
      <c r="D15" s="1538"/>
      <c r="E15" s="1538"/>
      <c r="F15" s="1538"/>
      <c r="G15" s="1539"/>
      <c r="H15" s="67">
        <v>410000</v>
      </c>
      <c r="I15" s="67"/>
      <c r="J15" s="67"/>
    </row>
    <row r="16" spans="1:10" ht="21.95" customHeight="1" x14ac:dyDescent="0.25">
      <c r="A16" s="1321" t="s">
        <v>1</v>
      </c>
      <c r="B16" s="1322"/>
      <c r="C16" s="1322"/>
      <c r="D16" s="1322"/>
      <c r="E16" s="1322"/>
      <c r="F16" s="1322"/>
      <c r="G16" s="1323"/>
      <c r="H16" s="45">
        <f>H15</f>
        <v>410000</v>
      </c>
      <c r="I16" s="45">
        <f t="shared" ref="I16:J16" si="0">I15</f>
        <v>0</v>
      </c>
      <c r="J16" s="45">
        <f t="shared" si="0"/>
        <v>0</v>
      </c>
    </row>
    <row r="17" spans="1:13" ht="19.7" customHeight="1" x14ac:dyDescent="0.25">
      <c r="B17" s="12" t="s">
        <v>79</v>
      </c>
      <c r="C17" s="12"/>
      <c r="D17" s="12"/>
    </row>
    <row r="18" spans="1:13" x14ac:dyDescent="0.25">
      <c r="A18" s="1324" t="s">
        <v>2</v>
      </c>
      <c r="B18" s="1324"/>
      <c r="C18" s="1324"/>
      <c r="D18" s="1324"/>
      <c r="E18" s="1324"/>
      <c r="F18" s="1324"/>
      <c r="G18" s="1324"/>
      <c r="H18" s="1324"/>
      <c r="I18" s="1324"/>
      <c r="J18" s="1324"/>
    </row>
    <row r="19" spans="1:13" ht="23.45" customHeight="1" x14ac:dyDescent="0.25">
      <c r="A19" s="1324"/>
      <c r="B19" s="1324"/>
      <c r="C19" s="1324"/>
      <c r="D19" s="1324"/>
      <c r="E19" s="1324"/>
      <c r="F19" s="1324"/>
      <c r="G19" s="1324"/>
      <c r="H19" s="1324"/>
      <c r="I19" s="1324"/>
      <c r="J19" s="1324"/>
    </row>
    <row r="20" spans="1:13" ht="21.95" customHeight="1" x14ac:dyDescent="0.25">
      <c r="A20" s="1325" t="s">
        <v>0</v>
      </c>
      <c r="B20" s="1325"/>
      <c r="C20" s="1325" t="s">
        <v>77</v>
      </c>
      <c r="D20" s="1325"/>
      <c r="E20" s="1325"/>
      <c r="F20" s="1325"/>
      <c r="G20" s="1325"/>
      <c r="H20" s="1325" t="s">
        <v>104</v>
      </c>
      <c r="I20" s="1325"/>
      <c r="J20" s="1325"/>
    </row>
    <row r="21" spans="1:13" ht="21.95" customHeight="1" x14ac:dyDescent="0.25">
      <c r="A21" s="1325"/>
      <c r="B21" s="1325"/>
      <c r="C21" s="1325"/>
      <c r="D21" s="1325"/>
      <c r="E21" s="1325"/>
      <c r="F21" s="1325"/>
      <c r="G21" s="1325"/>
      <c r="H21" s="51">
        <f>H14</f>
        <v>2025</v>
      </c>
      <c r="I21" s="51">
        <f>I14</f>
        <v>2026</v>
      </c>
      <c r="J21" s="51">
        <f>J14</f>
        <v>2027</v>
      </c>
    </row>
    <row r="22" spans="1:13" ht="21" customHeight="1" x14ac:dyDescent="0.25">
      <c r="A22" s="1326">
        <v>213</v>
      </c>
      <c r="B22" s="1326"/>
      <c r="C22" s="1537" t="s">
        <v>101</v>
      </c>
      <c r="D22" s="1538"/>
      <c r="E22" s="1538"/>
      <c r="F22" s="1538"/>
      <c r="G22" s="1539"/>
      <c r="H22" s="67">
        <v>123820</v>
      </c>
      <c r="I22" s="67"/>
      <c r="J22" s="67"/>
      <c r="K22" s="56">
        <f>ROUND(H15*30.2%,0)</f>
        <v>123820</v>
      </c>
      <c r="L22" s="56">
        <f t="shared" ref="L22:M22" si="1">ROUND(I15*30.2%,0)</f>
        <v>0</v>
      </c>
      <c r="M22" s="56">
        <f t="shared" si="1"/>
        <v>0</v>
      </c>
    </row>
    <row r="23" spans="1:13" ht="21.75" customHeight="1" x14ac:dyDescent="0.25">
      <c r="A23" s="1321" t="s">
        <v>3</v>
      </c>
      <c r="B23" s="1322"/>
      <c r="C23" s="1322"/>
      <c r="D23" s="1322"/>
      <c r="E23" s="1322"/>
      <c r="F23" s="1322"/>
      <c r="G23" s="1323"/>
      <c r="H23" s="45">
        <f>H22</f>
        <v>123820</v>
      </c>
      <c r="I23" s="45">
        <f t="shared" ref="I23:J23" si="2">I22</f>
        <v>0</v>
      </c>
      <c r="J23" s="45">
        <f t="shared" si="2"/>
        <v>0</v>
      </c>
      <c r="K23" s="54"/>
      <c r="L23" s="54"/>
    </row>
    <row r="25" spans="1:13" ht="42.75" hidden="1" customHeight="1" x14ac:dyDescent="0.25">
      <c r="A25" s="1330" t="s">
        <v>4</v>
      </c>
      <c r="B25" s="1330"/>
      <c r="C25" s="1330"/>
      <c r="D25" s="1330"/>
      <c r="E25" s="1330"/>
      <c r="F25" s="1330"/>
      <c r="G25" s="1330"/>
      <c r="H25" s="1330"/>
      <c r="I25" s="1330"/>
      <c r="J25" s="1330"/>
    </row>
    <row r="26" spans="1:13" ht="42.75" hidden="1" customHeight="1" x14ac:dyDescent="0.25">
      <c r="A26" s="1341" t="s">
        <v>106</v>
      </c>
      <c r="B26" s="1341" t="s">
        <v>0</v>
      </c>
      <c r="C26" s="1341" t="s">
        <v>105</v>
      </c>
      <c r="D26" s="1341" t="s">
        <v>77</v>
      </c>
      <c r="E26" s="1343" t="s">
        <v>49</v>
      </c>
      <c r="F26" s="1343" t="s">
        <v>87</v>
      </c>
      <c r="G26" s="1344" t="s">
        <v>110</v>
      </c>
      <c r="H26" s="1325" t="s">
        <v>104</v>
      </c>
      <c r="I26" s="1325"/>
      <c r="J26" s="1325"/>
    </row>
    <row r="27" spans="1:13" ht="42.75" hidden="1" customHeight="1" x14ac:dyDescent="0.25">
      <c r="A27" s="1342"/>
      <c r="B27" s="1342"/>
      <c r="C27" s="1342"/>
      <c r="D27" s="1342"/>
      <c r="E27" s="1343"/>
      <c r="F27" s="1343"/>
      <c r="G27" s="1344"/>
      <c r="H27" s="51">
        <f>H14</f>
        <v>2025</v>
      </c>
      <c r="I27" s="51">
        <f t="shared" ref="I27:J27" si="3">I14</f>
        <v>2026</v>
      </c>
      <c r="J27" s="51">
        <f t="shared" si="3"/>
        <v>2027</v>
      </c>
    </row>
    <row r="28" spans="1:13" ht="42.75" hidden="1" customHeight="1" x14ac:dyDescent="0.25">
      <c r="A28" s="1331">
        <v>1</v>
      </c>
      <c r="B28" s="1333">
        <v>212</v>
      </c>
      <c r="C28" s="1331" t="s">
        <v>5</v>
      </c>
      <c r="D28" s="11" t="s">
        <v>6</v>
      </c>
      <c r="E28" s="397"/>
      <c r="F28" s="397"/>
      <c r="G28" s="396"/>
      <c r="H28" s="101"/>
      <c r="I28" s="101"/>
      <c r="J28" s="101"/>
    </row>
    <row r="29" spans="1:13" ht="42.75" hidden="1" customHeight="1" x14ac:dyDescent="0.25">
      <c r="A29" s="1332"/>
      <c r="B29" s="1334"/>
      <c r="C29" s="1335"/>
      <c r="D29" s="439" t="s">
        <v>7</v>
      </c>
      <c r="E29" s="397"/>
      <c r="F29" s="397"/>
      <c r="G29" s="396"/>
      <c r="H29" s="101"/>
      <c r="I29" s="101"/>
      <c r="J29" s="101"/>
    </row>
    <row r="30" spans="1:13" ht="42.75" hidden="1" customHeight="1" x14ac:dyDescent="0.25">
      <c r="A30" s="436"/>
      <c r="B30" s="1336" t="s">
        <v>304</v>
      </c>
      <c r="C30" s="1336"/>
      <c r="D30" s="1336"/>
      <c r="E30" s="437"/>
      <c r="F30" s="437"/>
      <c r="G30" s="438"/>
      <c r="H30" s="256">
        <f>SUM(H28:H29)</f>
        <v>0</v>
      </c>
      <c r="I30" s="256">
        <f t="shared" ref="I30:J30" si="4">SUM(I28:I29)</f>
        <v>0</v>
      </c>
      <c r="J30" s="256">
        <f t="shared" si="4"/>
        <v>0</v>
      </c>
    </row>
    <row r="31" spans="1:13" ht="42.75" hidden="1" customHeight="1" x14ac:dyDescent="0.25">
      <c r="A31" s="1337">
        <v>2</v>
      </c>
      <c r="B31" s="1333">
        <v>222</v>
      </c>
      <c r="C31" s="1331" t="s">
        <v>8</v>
      </c>
      <c r="D31" s="11" t="s">
        <v>9</v>
      </c>
      <c r="E31" s="432"/>
      <c r="F31" s="432"/>
      <c r="G31" s="433"/>
      <c r="H31" s="434"/>
      <c r="I31" s="434"/>
      <c r="J31" s="434"/>
    </row>
    <row r="32" spans="1:13" ht="42.75" hidden="1" customHeight="1" x14ac:dyDescent="0.25">
      <c r="A32" s="1338"/>
      <c r="B32" s="1334"/>
      <c r="C32" s="1335"/>
      <c r="D32" s="70"/>
      <c r="E32" s="432"/>
      <c r="F32" s="432"/>
      <c r="G32" s="433"/>
      <c r="H32" s="434"/>
      <c r="I32" s="434"/>
      <c r="J32" s="434"/>
    </row>
    <row r="33" spans="1:10" ht="42.75" hidden="1" customHeight="1" x14ac:dyDescent="0.25">
      <c r="A33" s="1338"/>
      <c r="B33" s="1334"/>
      <c r="C33" s="1335"/>
      <c r="D33" s="70"/>
      <c r="E33" s="432"/>
      <c r="F33" s="432"/>
      <c r="G33" s="433"/>
      <c r="H33" s="434"/>
      <c r="I33" s="434"/>
      <c r="J33" s="434"/>
    </row>
    <row r="34" spans="1:10" ht="42.75" hidden="1" customHeight="1" x14ac:dyDescent="0.25">
      <c r="A34" s="1339"/>
      <c r="B34" s="1340"/>
      <c r="C34" s="1332"/>
      <c r="D34" s="70"/>
      <c r="E34" s="432"/>
      <c r="F34" s="432"/>
      <c r="G34" s="433"/>
      <c r="H34" s="434"/>
      <c r="I34" s="434"/>
      <c r="J34" s="434"/>
    </row>
    <row r="35" spans="1:10" ht="42.75" hidden="1" customHeight="1" x14ac:dyDescent="0.25">
      <c r="A35" s="436"/>
      <c r="B35" s="1336" t="s">
        <v>466</v>
      </c>
      <c r="C35" s="1336"/>
      <c r="D35" s="1336"/>
      <c r="E35" s="437"/>
      <c r="F35" s="437"/>
      <c r="G35" s="438"/>
      <c r="H35" s="256">
        <f>SUM(H31:H34)</f>
        <v>0</v>
      </c>
      <c r="I35" s="256">
        <f t="shared" ref="I35:J35" si="5">SUM(I31:I34)</f>
        <v>0</v>
      </c>
      <c r="J35" s="256">
        <f t="shared" si="5"/>
        <v>0</v>
      </c>
    </row>
    <row r="36" spans="1:10" ht="42.75" hidden="1" customHeight="1" x14ac:dyDescent="0.25">
      <c r="A36" s="1345">
        <v>3</v>
      </c>
      <c r="B36" s="1333">
        <v>226</v>
      </c>
      <c r="C36" s="1331" t="s">
        <v>10</v>
      </c>
      <c r="D36" s="11" t="s">
        <v>11</v>
      </c>
      <c r="E36" s="71"/>
      <c r="F36" s="67"/>
      <c r="G36" s="72"/>
      <c r="H36" s="67"/>
      <c r="I36" s="67"/>
      <c r="J36" s="67"/>
    </row>
    <row r="37" spans="1:10" ht="42.75" hidden="1" customHeight="1" x14ac:dyDescent="0.25">
      <c r="A37" s="1346"/>
      <c r="B37" s="1334"/>
      <c r="C37" s="1335"/>
      <c r="D37" s="70"/>
      <c r="E37" s="71"/>
      <c r="F37" s="67"/>
      <c r="G37" s="72"/>
      <c r="H37" s="67"/>
      <c r="I37" s="67"/>
      <c r="J37" s="67"/>
    </row>
    <row r="38" spans="1:10" ht="42.75" hidden="1" customHeight="1" x14ac:dyDescent="0.25">
      <c r="A38" s="1347"/>
      <c r="B38" s="1340"/>
      <c r="C38" s="1332"/>
      <c r="D38" s="70"/>
      <c r="E38" s="71"/>
      <c r="F38" s="67"/>
      <c r="G38" s="72"/>
      <c r="H38" s="67"/>
      <c r="I38" s="67"/>
      <c r="J38" s="67"/>
    </row>
    <row r="39" spans="1:10" ht="42.75" hidden="1" customHeight="1" x14ac:dyDescent="0.25">
      <c r="A39" s="436"/>
      <c r="B39" s="1336" t="s">
        <v>467</v>
      </c>
      <c r="C39" s="1336"/>
      <c r="D39" s="1336"/>
      <c r="E39" s="437"/>
      <c r="F39" s="437"/>
      <c r="G39" s="438"/>
      <c r="H39" s="256">
        <f>SUM(H36:H38)</f>
        <v>0</v>
      </c>
      <c r="I39" s="256">
        <f t="shared" ref="I39:J39" si="6">SUM(I36:I38)</f>
        <v>0</v>
      </c>
      <c r="J39" s="256">
        <f t="shared" si="6"/>
        <v>0</v>
      </c>
    </row>
    <row r="40" spans="1:10" ht="42.75" hidden="1" customHeight="1" x14ac:dyDescent="0.25">
      <c r="A40" s="1345">
        <v>4</v>
      </c>
      <c r="B40" s="1333">
        <v>262</v>
      </c>
      <c r="C40" s="1351" t="s">
        <v>470</v>
      </c>
      <c r="D40" s="11" t="s">
        <v>468</v>
      </c>
      <c r="E40" s="71"/>
      <c r="F40" s="67"/>
      <c r="G40" s="72"/>
      <c r="H40" s="67"/>
      <c r="I40" s="67"/>
      <c r="J40" s="67"/>
    </row>
    <row r="41" spans="1:10" ht="42.75" hidden="1" customHeight="1" x14ac:dyDescent="0.25">
      <c r="A41" s="1346"/>
      <c r="B41" s="1334"/>
      <c r="C41" s="1352"/>
      <c r="D41" s="70"/>
      <c r="E41" s="71"/>
      <c r="F41" s="67"/>
      <c r="G41" s="72"/>
      <c r="H41" s="67"/>
      <c r="I41" s="67"/>
      <c r="J41" s="67"/>
    </row>
    <row r="42" spans="1:10" ht="42.75" hidden="1" customHeight="1" x14ac:dyDescent="0.25">
      <c r="A42" s="1347"/>
      <c r="B42" s="1340"/>
      <c r="C42" s="1353"/>
      <c r="D42" s="70"/>
      <c r="E42" s="71"/>
      <c r="F42" s="67"/>
      <c r="G42" s="72"/>
      <c r="H42" s="67"/>
      <c r="I42" s="67"/>
      <c r="J42" s="67"/>
    </row>
    <row r="43" spans="1:10" ht="42.75" hidden="1" customHeight="1" x14ac:dyDescent="0.25">
      <c r="A43" s="436"/>
      <c r="B43" s="1336" t="s">
        <v>469</v>
      </c>
      <c r="C43" s="1336"/>
      <c r="D43" s="1336"/>
      <c r="E43" s="437"/>
      <c r="F43" s="437"/>
      <c r="G43" s="438"/>
      <c r="H43" s="256">
        <f>SUM(H40:H42)</f>
        <v>0</v>
      </c>
      <c r="I43" s="256">
        <f t="shared" ref="I43:J43" si="7">SUM(I40:I42)</f>
        <v>0</v>
      </c>
      <c r="J43" s="256">
        <f t="shared" si="7"/>
        <v>0</v>
      </c>
    </row>
    <row r="44" spans="1:10" ht="42.75" hidden="1" customHeight="1" x14ac:dyDescent="0.25">
      <c r="A44" s="1345">
        <v>5</v>
      </c>
      <c r="B44" s="1333">
        <v>266</v>
      </c>
      <c r="C44" s="1348" t="s">
        <v>471</v>
      </c>
      <c r="D44" s="440" t="s">
        <v>472</v>
      </c>
      <c r="E44" s="71"/>
      <c r="F44" s="67"/>
      <c r="G44" s="72"/>
      <c r="H44" s="67"/>
      <c r="I44" s="67"/>
      <c r="J44" s="67"/>
    </row>
    <row r="45" spans="1:10" ht="42.75" hidden="1" customHeight="1" x14ac:dyDescent="0.25">
      <c r="A45" s="1346"/>
      <c r="B45" s="1334"/>
      <c r="C45" s="1349"/>
      <c r="D45" s="11" t="s">
        <v>80</v>
      </c>
      <c r="E45" s="71"/>
      <c r="F45" s="67"/>
      <c r="G45" s="72"/>
      <c r="H45" s="67"/>
      <c r="I45" s="67"/>
      <c r="J45" s="67"/>
    </row>
    <row r="46" spans="1:10" ht="42.75" hidden="1" customHeight="1" x14ac:dyDescent="0.25">
      <c r="A46" s="1347"/>
      <c r="B46" s="1340"/>
      <c r="C46" s="1350"/>
      <c r="D46" s="70"/>
      <c r="E46" s="71"/>
      <c r="F46" s="67"/>
      <c r="G46" s="72"/>
      <c r="H46" s="67"/>
      <c r="I46" s="67"/>
      <c r="J46" s="67"/>
    </row>
    <row r="47" spans="1:10" ht="42.75" hidden="1" customHeight="1" x14ac:dyDescent="0.25">
      <c r="A47" s="436"/>
      <c r="B47" s="1336" t="s">
        <v>473</v>
      </c>
      <c r="C47" s="1336"/>
      <c r="D47" s="1336"/>
      <c r="E47" s="437"/>
      <c r="F47" s="437"/>
      <c r="G47" s="438"/>
      <c r="H47" s="256">
        <f>SUM(H44:H46)</f>
        <v>0</v>
      </c>
      <c r="I47" s="256">
        <f t="shared" ref="I47:J47" si="8">SUM(I44:I46)</f>
        <v>0</v>
      </c>
      <c r="J47" s="256">
        <f t="shared" si="8"/>
        <v>0</v>
      </c>
    </row>
    <row r="48" spans="1:10" ht="42.75" hidden="1" customHeight="1" x14ac:dyDescent="0.25">
      <c r="A48" s="1345">
        <v>6</v>
      </c>
      <c r="B48" s="1333">
        <v>290</v>
      </c>
      <c r="C48" s="1331" t="s">
        <v>12</v>
      </c>
      <c r="D48" s="11" t="s">
        <v>13</v>
      </c>
      <c r="E48" s="71"/>
      <c r="F48" s="67"/>
      <c r="G48" s="72"/>
      <c r="H48" s="67"/>
      <c r="I48" s="67"/>
      <c r="J48" s="67"/>
    </row>
    <row r="49" spans="1:10" ht="42.75" hidden="1" customHeight="1" x14ac:dyDescent="0.25">
      <c r="A49" s="1347"/>
      <c r="B49" s="1340"/>
      <c r="C49" s="1332"/>
      <c r="D49" s="70"/>
      <c r="E49" s="71"/>
      <c r="F49" s="67"/>
      <c r="G49" s="72"/>
      <c r="H49" s="67"/>
      <c r="I49" s="67"/>
      <c r="J49" s="67"/>
    </row>
    <row r="50" spans="1:10" ht="42.75" hidden="1" customHeight="1" x14ac:dyDescent="0.25">
      <c r="A50" s="436"/>
      <c r="B50" s="1336" t="s">
        <v>474</v>
      </c>
      <c r="C50" s="1336"/>
      <c r="D50" s="1336"/>
      <c r="E50" s="437"/>
      <c r="F50" s="437"/>
      <c r="G50" s="438"/>
      <c r="H50" s="256">
        <f>SUM(H48:H49)</f>
        <v>0</v>
      </c>
      <c r="I50" s="256">
        <f t="shared" ref="I50:J50" si="9">SUM(I48:I49)</f>
        <v>0</v>
      </c>
      <c r="J50" s="256">
        <f t="shared" si="9"/>
        <v>0</v>
      </c>
    </row>
    <row r="51" spans="1:10" ht="42.75" hidden="1" customHeight="1" x14ac:dyDescent="0.25">
      <c r="A51" s="1354" t="s">
        <v>14</v>
      </c>
      <c r="B51" s="1355"/>
      <c r="C51" s="1355"/>
      <c r="D51" s="1355"/>
      <c r="E51" s="1355"/>
      <c r="F51" s="1355"/>
      <c r="G51" s="1356"/>
      <c r="H51" s="9">
        <f>H30+H35+H39+H43+H47+H50</f>
        <v>0</v>
      </c>
      <c r="I51" s="9">
        <f t="shared" ref="I51:J51" si="10">I30+I35+I39+I43+I47+I50</f>
        <v>0</v>
      </c>
      <c r="J51" s="9">
        <f t="shared" si="10"/>
        <v>0</v>
      </c>
    </row>
    <row r="52" spans="1:10" hidden="1" x14ac:dyDescent="0.25"/>
    <row r="53" spans="1:10" ht="42.75" hidden="1" customHeight="1" x14ac:dyDescent="0.25">
      <c r="A53" s="1357" t="s">
        <v>107</v>
      </c>
      <c r="B53" s="1357"/>
      <c r="C53" s="1357"/>
      <c r="D53" s="1357"/>
      <c r="E53" s="1357"/>
      <c r="F53" s="1357"/>
      <c r="G53" s="1357"/>
      <c r="H53" s="1357"/>
      <c r="I53" s="1357"/>
      <c r="J53" s="1357"/>
    </row>
    <row r="54" spans="1:10" ht="42.75" hidden="1" customHeight="1" x14ac:dyDescent="0.25">
      <c r="A54" s="1341" t="s">
        <v>106</v>
      </c>
      <c r="B54" s="1341" t="s">
        <v>0</v>
      </c>
      <c r="C54" s="1341" t="s">
        <v>105</v>
      </c>
      <c r="D54" s="1341" t="s">
        <v>77</v>
      </c>
      <c r="E54" s="1343" t="s">
        <v>49</v>
      </c>
      <c r="F54" s="1343" t="s">
        <v>88</v>
      </c>
      <c r="G54" s="1344" t="s">
        <v>103</v>
      </c>
      <c r="H54" s="1325" t="s">
        <v>104</v>
      </c>
      <c r="I54" s="1325"/>
      <c r="J54" s="1325"/>
    </row>
    <row r="55" spans="1:10" ht="42.75" hidden="1" customHeight="1" x14ac:dyDescent="0.25">
      <c r="A55" s="1342"/>
      <c r="B55" s="1342"/>
      <c r="C55" s="1342"/>
      <c r="D55" s="1342"/>
      <c r="E55" s="1343"/>
      <c r="F55" s="1343"/>
      <c r="G55" s="1344"/>
      <c r="H55" s="51">
        <f>H14</f>
        <v>2025</v>
      </c>
      <c r="I55" s="51">
        <f t="shared" ref="I55:J55" si="11">I14</f>
        <v>2026</v>
      </c>
      <c r="J55" s="51">
        <f t="shared" si="11"/>
        <v>2027</v>
      </c>
    </row>
    <row r="56" spans="1:10" ht="42.75" hidden="1" customHeight="1" x14ac:dyDescent="0.25">
      <c r="A56" s="21">
        <v>1</v>
      </c>
      <c r="B56" s="22">
        <v>290</v>
      </c>
      <c r="C56" s="19" t="s">
        <v>12</v>
      </c>
      <c r="D56" s="11" t="s">
        <v>13</v>
      </c>
      <c r="E56" s="6"/>
      <c r="F56" s="7"/>
      <c r="G56" s="8"/>
      <c r="H56" s="7"/>
      <c r="I56" s="7"/>
      <c r="J56" s="7"/>
    </row>
    <row r="57" spans="1:10" ht="42.75" hidden="1" customHeight="1" x14ac:dyDescent="0.25">
      <c r="A57" s="1354" t="s">
        <v>15</v>
      </c>
      <c r="B57" s="1355"/>
      <c r="C57" s="1355"/>
      <c r="D57" s="1355"/>
      <c r="E57" s="1355"/>
      <c r="F57" s="1355"/>
      <c r="G57" s="1356"/>
      <c r="H57" s="9">
        <f>SUM(H56:H56)</f>
        <v>0</v>
      </c>
      <c r="I57" s="9">
        <f>SUM(I56:I56)</f>
        <v>0</v>
      </c>
      <c r="J57" s="9">
        <f>SUM(J56:J56)</f>
        <v>0</v>
      </c>
    </row>
    <row r="58" spans="1:10" hidden="1" x14ac:dyDescent="0.25"/>
    <row r="59" spans="1:10" s="59" customFormat="1" ht="42.75" hidden="1" customHeight="1" x14ac:dyDescent="0.25">
      <c r="A59" s="1359" t="s">
        <v>498</v>
      </c>
      <c r="B59" s="1359"/>
      <c r="C59" s="1359"/>
      <c r="D59" s="1359"/>
      <c r="E59" s="1359"/>
      <c r="F59" s="1359"/>
      <c r="G59" s="1359"/>
      <c r="H59" s="1359"/>
      <c r="I59" s="1359"/>
      <c r="J59" s="1359"/>
    </row>
    <row r="60" spans="1:10" s="59" customFormat="1" ht="42.75" hidden="1" customHeight="1" x14ac:dyDescent="0.25">
      <c r="A60" s="1360" t="s">
        <v>106</v>
      </c>
      <c r="B60" s="1360" t="s">
        <v>0</v>
      </c>
      <c r="C60" s="1360" t="s">
        <v>105</v>
      </c>
      <c r="D60" s="1360" t="s">
        <v>77</v>
      </c>
      <c r="E60" s="1362" t="s">
        <v>49</v>
      </c>
      <c r="F60" s="1362" t="s">
        <v>87</v>
      </c>
      <c r="G60" s="1363" t="s">
        <v>503</v>
      </c>
      <c r="H60" s="1358" t="s">
        <v>104</v>
      </c>
      <c r="I60" s="1358"/>
      <c r="J60" s="1358"/>
    </row>
    <row r="61" spans="1:10" s="59" customFormat="1" ht="42.75" hidden="1" customHeight="1" x14ac:dyDescent="0.25">
      <c r="A61" s="1361"/>
      <c r="B61" s="1361"/>
      <c r="C61" s="1361"/>
      <c r="D61" s="1361"/>
      <c r="E61" s="1362"/>
      <c r="F61" s="1362"/>
      <c r="G61" s="1363"/>
      <c r="H61" s="51">
        <f>H14</f>
        <v>2025</v>
      </c>
      <c r="I61" s="51">
        <f t="shared" ref="I61:J61" si="12">I14</f>
        <v>2026</v>
      </c>
      <c r="J61" s="51">
        <f t="shared" si="12"/>
        <v>2027</v>
      </c>
    </row>
    <row r="62" spans="1:10" s="59" customFormat="1" ht="30" hidden="1" x14ac:dyDescent="0.25">
      <c r="A62" s="1345">
        <v>1</v>
      </c>
      <c r="B62" s="1333">
        <v>262</v>
      </c>
      <c r="C62" s="1351" t="s">
        <v>470</v>
      </c>
      <c r="D62" s="11" t="s">
        <v>468</v>
      </c>
      <c r="E62" s="71"/>
      <c r="F62" s="67"/>
      <c r="G62" s="72"/>
      <c r="H62" s="67"/>
      <c r="I62" s="67"/>
      <c r="J62" s="67"/>
    </row>
    <row r="63" spans="1:10" s="59" customFormat="1" ht="42.75" hidden="1" customHeight="1" x14ac:dyDescent="0.25">
      <c r="A63" s="1346"/>
      <c r="B63" s="1334"/>
      <c r="C63" s="1352"/>
      <c r="D63" s="70"/>
      <c r="E63" s="71"/>
      <c r="F63" s="67"/>
      <c r="G63" s="72"/>
      <c r="H63" s="67"/>
      <c r="I63" s="67"/>
      <c r="J63" s="67"/>
    </row>
    <row r="64" spans="1:10" s="59" customFormat="1" ht="42.75" hidden="1" customHeight="1" x14ac:dyDescent="0.25">
      <c r="A64" s="1347"/>
      <c r="B64" s="1340"/>
      <c r="C64" s="1353"/>
      <c r="D64" s="70"/>
      <c r="E64" s="71"/>
      <c r="F64" s="67"/>
      <c r="G64" s="72"/>
      <c r="H64" s="67"/>
      <c r="I64" s="67"/>
      <c r="J64" s="67"/>
    </row>
    <row r="65" spans="1:10" s="59" customFormat="1" ht="42.75" hidden="1" customHeight="1" x14ac:dyDescent="0.25">
      <c r="A65" s="436"/>
      <c r="B65" s="1336" t="s">
        <v>469</v>
      </c>
      <c r="C65" s="1336"/>
      <c r="D65" s="1336"/>
      <c r="E65" s="437"/>
      <c r="F65" s="437"/>
      <c r="G65" s="438"/>
      <c r="H65" s="256">
        <f>SUM(H62:H64)</f>
        <v>0</v>
      </c>
      <c r="I65" s="256">
        <f t="shared" ref="I65:J65" si="13">SUM(I62:I64)</f>
        <v>0</v>
      </c>
      <c r="J65" s="256">
        <f t="shared" si="13"/>
        <v>0</v>
      </c>
    </row>
    <row r="66" spans="1:10" s="59" customFormat="1" ht="42.75" hidden="1" customHeight="1" x14ac:dyDescent="0.25">
      <c r="A66" s="1345">
        <v>2</v>
      </c>
      <c r="B66" s="1333">
        <v>264</v>
      </c>
      <c r="C66" s="1351" t="s">
        <v>500</v>
      </c>
      <c r="D66" s="11" t="s">
        <v>468</v>
      </c>
      <c r="E66" s="71"/>
      <c r="F66" s="67"/>
      <c r="G66" s="72"/>
      <c r="H66" s="67"/>
      <c r="I66" s="67"/>
      <c r="J66" s="67"/>
    </row>
    <row r="67" spans="1:10" s="59" customFormat="1" ht="42.75" hidden="1" customHeight="1" x14ac:dyDescent="0.25">
      <c r="A67" s="1346"/>
      <c r="B67" s="1334"/>
      <c r="C67" s="1352"/>
      <c r="D67" s="546" t="s">
        <v>501</v>
      </c>
      <c r="E67" s="547"/>
      <c r="F67" s="96"/>
      <c r="G67" s="548"/>
      <c r="H67" s="96"/>
      <c r="I67" s="96"/>
      <c r="J67" s="96"/>
    </row>
    <row r="68" spans="1:10" s="59" customFormat="1" ht="42.75" hidden="1" customHeight="1" x14ac:dyDescent="0.25">
      <c r="A68" s="1347"/>
      <c r="B68" s="1340"/>
      <c r="C68" s="1353"/>
      <c r="D68" s="70"/>
      <c r="E68" s="71"/>
      <c r="F68" s="67"/>
      <c r="G68" s="72"/>
      <c r="H68" s="67"/>
      <c r="I68" s="67"/>
      <c r="J68" s="67"/>
    </row>
    <row r="69" spans="1:10" s="59" customFormat="1" ht="42.75" hidden="1" customHeight="1" x14ac:dyDescent="0.25">
      <c r="A69" s="436"/>
      <c r="B69" s="1336" t="s">
        <v>504</v>
      </c>
      <c r="C69" s="1336"/>
      <c r="D69" s="1336"/>
      <c r="E69" s="437"/>
      <c r="F69" s="437"/>
      <c r="G69" s="438"/>
      <c r="H69" s="256">
        <f>SUM(H66:H68)</f>
        <v>0</v>
      </c>
      <c r="I69" s="256">
        <f t="shared" ref="I69:J69" si="14">SUM(I66:I68)</f>
        <v>0</v>
      </c>
      <c r="J69" s="256">
        <f t="shared" si="14"/>
        <v>0</v>
      </c>
    </row>
    <row r="70" spans="1:10" s="59" customFormat="1" ht="42.75" hidden="1" customHeight="1" x14ac:dyDescent="0.25">
      <c r="A70" s="1354" t="s">
        <v>499</v>
      </c>
      <c r="B70" s="1355"/>
      <c r="C70" s="1355"/>
      <c r="D70" s="1355"/>
      <c r="E70" s="1355"/>
      <c r="F70" s="1355"/>
      <c r="G70" s="1356"/>
      <c r="H70" s="9">
        <f>H65+H69</f>
        <v>0</v>
      </c>
      <c r="I70" s="9">
        <f t="shared" ref="I70:J70" si="15">I65+I69</f>
        <v>0</v>
      </c>
      <c r="J70" s="9">
        <f t="shared" si="15"/>
        <v>0</v>
      </c>
    </row>
    <row r="71" spans="1:10" hidden="1" x14ac:dyDescent="0.25"/>
    <row r="72" spans="1:10" ht="42.75" hidden="1" customHeight="1" x14ac:dyDescent="0.25">
      <c r="A72" s="1324" t="s">
        <v>493</v>
      </c>
      <c r="B72" s="1324"/>
      <c r="C72" s="1324"/>
      <c r="D72" s="1324"/>
      <c r="E72" s="1324"/>
      <c r="F72" s="1324"/>
      <c r="G72" s="1324"/>
      <c r="H72" s="1324"/>
      <c r="I72" s="1324"/>
      <c r="J72" s="1324"/>
    </row>
    <row r="73" spans="1:10" ht="42.75" hidden="1" customHeight="1" x14ac:dyDescent="0.25">
      <c r="A73" s="1341" t="s">
        <v>106</v>
      </c>
      <c r="B73" s="1341" t="s">
        <v>0</v>
      </c>
      <c r="C73" s="1341" t="s">
        <v>105</v>
      </c>
      <c r="D73" s="1341" t="s">
        <v>77</v>
      </c>
      <c r="E73" s="1343" t="s">
        <v>49</v>
      </c>
      <c r="F73" s="1343" t="s">
        <v>88</v>
      </c>
      <c r="G73" s="1344" t="s">
        <v>103</v>
      </c>
      <c r="H73" s="1325" t="s">
        <v>104</v>
      </c>
      <c r="I73" s="1325"/>
      <c r="J73" s="1325"/>
    </row>
    <row r="74" spans="1:10" ht="42.75" hidden="1" customHeight="1" x14ac:dyDescent="0.25">
      <c r="A74" s="1342"/>
      <c r="B74" s="1342"/>
      <c r="C74" s="1342"/>
      <c r="D74" s="1342"/>
      <c r="E74" s="1343"/>
      <c r="F74" s="1343"/>
      <c r="G74" s="1344"/>
      <c r="H74" s="51">
        <f>H14</f>
        <v>2025</v>
      </c>
      <c r="I74" s="51">
        <f t="shared" ref="I74:J74" si="16">I14</f>
        <v>2026</v>
      </c>
      <c r="J74" s="51">
        <f t="shared" si="16"/>
        <v>2027</v>
      </c>
    </row>
    <row r="75" spans="1:10" ht="42.75" hidden="1" customHeight="1" x14ac:dyDescent="0.25">
      <c r="A75" s="21">
        <v>1</v>
      </c>
      <c r="B75" s="22">
        <v>290</v>
      </c>
      <c r="C75" s="19" t="s">
        <v>12</v>
      </c>
      <c r="D75" s="11" t="s">
        <v>17</v>
      </c>
      <c r="E75" s="6"/>
      <c r="F75" s="7"/>
      <c r="G75" s="8"/>
      <c r="H75" s="7"/>
      <c r="I75" s="7"/>
      <c r="J75" s="7"/>
    </row>
    <row r="76" spans="1:10" ht="42.75" hidden="1" customHeight="1" x14ac:dyDescent="0.25">
      <c r="A76" s="1364" t="s">
        <v>639</v>
      </c>
      <c r="B76" s="1365"/>
      <c r="C76" s="1365"/>
      <c r="D76" s="1365"/>
      <c r="E76" s="1365"/>
      <c r="F76" s="1365"/>
      <c r="G76" s="1366"/>
      <c r="H76" s="9">
        <f>SUM(H75:H75)</f>
        <v>0</v>
      </c>
      <c r="I76" s="9">
        <f>SUM(I75:I75)</f>
        <v>0</v>
      </c>
      <c r="J76" s="9">
        <f>SUM(J75:J75)</f>
        <v>0</v>
      </c>
    </row>
    <row r="77" spans="1:10" hidden="1" x14ac:dyDescent="0.25"/>
    <row r="78" spans="1:10" ht="42.75" hidden="1" customHeight="1" x14ac:dyDescent="0.25">
      <c r="A78" s="1367" t="s">
        <v>494</v>
      </c>
      <c r="B78" s="1367"/>
      <c r="C78" s="1367"/>
      <c r="D78" s="1367"/>
      <c r="E78" s="1367"/>
      <c r="F78" s="1367"/>
      <c r="G78" s="1367"/>
      <c r="H78" s="1367"/>
      <c r="I78" s="1367"/>
      <c r="J78" s="1367"/>
    </row>
    <row r="79" spans="1:10" ht="42.75" hidden="1" customHeight="1" x14ac:dyDescent="0.25">
      <c r="A79" s="1341" t="s">
        <v>106</v>
      </c>
      <c r="B79" s="1341" t="s">
        <v>0</v>
      </c>
      <c r="C79" s="1341" t="s">
        <v>105</v>
      </c>
      <c r="D79" s="1341" t="s">
        <v>77</v>
      </c>
      <c r="E79" s="1368"/>
      <c r="F79" s="1343" t="s">
        <v>35</v>
      </c>
      <c r="G79" s="1343" t="s">
        <v>89</v>
      </c>
      <c r="H79" s="1325" t="s">
        <v>104</v>
      </c>
      <c r="I79" s="1325"/>
      <c r="J79" s="1325"/>
    </row>
    <row r="80" spans="1:10" ht="42.75" hidden="1" customHeight="1" x14ac:dyDescent="0.25">
      <c r="A80" s="1342"/>
      <c r="B80" s="1342"/>
      <c r="C80" s="1342"/>
      <c r="D80" s="1369"/>
      <c r="E80" s="1370"/>
      <c r="F80" s="1343"/>
      <c r="G80" s="1343"/>
      <c r="H80" s="51">
        <f>H14</f>
        <v>2025</v>
      </c>
      <c r="I80" s="51">
        <f t="shared" ref="I80:J80" si="17">I14</f>
        <v>2026</v>
      </c>
      <c r="J80" s="51">
        <f t="shared" si="17"/>
        <v>2027</v>
      </c>
    </row>
    <row r="81" spans="1:10" ht="42.75" hidden="1" customHeight="1" x14ac:dyDescent="0.25">
      <c r="A81" s="21">
        <v>1</v>
      </c>
      <c r="B81" s="22">
        <v>290</v>
      </c>
      <c r="C81" s="19" t="s">
        <v>12</v>
      </c>
      <c r="D81" s="1371" t="s">
        <v>18</v>
      </c>
      <c r="E81" s="1372"/>
      <c r="F81" s="7"/>
      <c r="G81" s="8"/>
      <c r="H81" s="7"/>
      <c r="I81" s="7"/>
      <c r="J81" s="7"/>
    </row>
    <row r="82" spans="1:10" ht="42.75" hidden="1" customHeight="1" x14ac:dyDescent="0.25">
      <c r="A82" s="1321" t="s">
        <v>19</v>
      </c>
      <c r="B82" s="1322"/>
      <c r="C82" s="1322"/>
      <c r="D82" s="1322"/>
      <c r="E82" s="1322"/>
      <c r="F82" s="1322"/>
      <c r="G82" s="1323"/>
      <c r="H82" s="9">
        <f>SUM(H81:H81)</f>
        <v>0</v>
      </c>
      <c r="I82" s="9">
        <f>SUM(I81:I81)</f>
        <v>0</v>
      </c>
      <c r="J82" s="9">
        <f>SUM(J81:J81)</f>
        <v>0</v>
      </c>
    </row>
    <row r="83" spans="1:10" hidden="1" x14ac:dyDescent="0.25"/>
    <row r="84" spans="1:10" ht="25.5" customHeight="1" x14ac:dyDescent="0.25">
      <c r="A84" s="1324" t="s">
        <v>20</v>
      </c>
      <c r="B84" s="1324"/>
      <c r="C84" s="1324"/>
      <c r="D84" s="1324"/>
      <c r="E84" s="1324"/>
      <c r="F84" s="1324"/>
      <c r="G84" s="1324"/>
      <c r="H84" s="1324"/>
      <c r="I84" s="1324"/>
      <c r="J84" s="1373"/>
    </row>
    <row r="85" spans="1:10" ht="20.25" customHeight="1" x14ac:dyDescent="0.25">
      <c r="A85" s="1341" t="s">
        <v>106</v>
      </c>
      <c r="B85" s="1341" t="s">
        <v>0</v>
      </c>
      <c r="C85" s="1341" t="s">
        <v>105</v>
      </c>
      <c r="D85" s="1341" t="s">
        <v>77</v>
      </c>
      <c r="E85" s="1368"/>
      <c r="F85" s="1343" t="s">
        <v>21</v>
      </c>
      <c r="G85" s="1343" t="s">
        <v>22</v>
      </c>
      <c r="H85" s="1325" t="s">
        <v>104</v>
      </c>
      <c r="I85" s="1325"/>
      <c r="J85" s="1325"/>
    </row>
    <row r="86" spans="1:10" ht="19.7" customHeight="1" x14ac:dyDescent="0.25">
      <c r="A86" s="1342"/>
      <c r="B86" s="1342"/>
      <c r="C86" s="1342"/>
      <c r="D86" s="1369"/>
      <c r="E86" s="1370"/>
      <c r="F86" s="1343"/>
      <c r="G86" s="1343"/>
      <c r="H86" s="51">
        <f>H14</f>
        <v>2025</v>
      </c>
      <c r="I86" s="51">
        <f t="shared" ref="I86:J86" si="18">I14</f>
        <v>2026</v>
      </c>
      <c r="J86" s="51">
        <f t="shared" si="18"/>
        <v>2027</v>
      </c>
    </row>
    <row r="87" spans="1:10" ht="32.25" customHeight="1" x14ac:dyDescent="0.25">
      <c r="A87" s="21">
        <v>1</v>
      </c>
      <c r="B87" s="1333">
        <v>291</v>
      </c>
      <c r="C87" s="19" t="s">
        <v>12</v>
      </c>
      <c r="D87" s="1374" t="s">
        <v>23</v>
      </c>
      <c r="E87" s="1375"/>
      <c r="F87" s="822"/>
      <c r="G87" s="10">
        <f>'расшифровка 4'!G95</f>
        <v>2.1999999999999999E-2</v>
      </c>
      <c r="H87" s="67">
        <v>427</v>
      </c>
      <c r="I87" s="67"/>
      <c r="J87" s="67"/>
    </row>
    <row r="88" spans="1:10" ht="35.25" customHeight="1" x14ac:dyDescent="0.25">
      <c r="A88" s="21">
        <v>2</v>
      </c>
      <c r="B88" s="1340"/>
      <c r="C88" s="19" t="s">
        <v>12</v>
      </c>
      <c r="D88" s="1374" t="s">
        <v>24</v>
      </c>
      <c r="E88" s="1375"/>
      <c r="F88" s="822"/>
      <c r="G88" s="10" t="s">
        <v>109</v>
      </c>
      <c r="H88" s="67">
        <v>5561</v>
      </c>
      <c r="I88" s="67"/>
      <c r="J88" s="67"/>
    </row>
    <row r="89" spans="1:10" ht="18" customHeight="1" x14ac:dyDescent="0.25">
      <c r="A89" s="1321" t="s">
        <v>25</v>
      </c>
      <c r="B89" s="1322"/>
      <c r="C89" s="1322"/>
      <c r="D89" s="1322"/>
      <c r="E89" s="1322"/>
      <c r="F89" s="1322"/>
      <c r="G89" s="1323"/>
      <c r="H89" s="9">
        <f>H87+H88</f>
        <v>5988</v>
      </c>
      <c r="I89" s="9">
        <f t="shared" ref="I89:J89" si="19">I87+I88</f>
        <v>0</v>
      </c>
      <c r="J89" s="9">
        <f t="shared" si="19"/>
        <v>0</v>
      </c>
    </row>
    <row r="90" spans="1:10" hidden="1" x14ac:dyDescent="0.25"/>
    <row r="91" spans="1:10" ht="42.75" hidden="1" customHeight="1" x14ac:dyDescent="0.25">
      <c r="A91" s="1324" t="s">
        <v>26</v>
      </c>
      <c r="B91" s="1324"/>
      <c r="C91" s="1324"/>
      <c r="D91" s="1324"/>
      <c r="E91" s="1324"/>
      <c r="F91" s="1324"/>
      <c r="G91" s="1324"/>
      <c r="H91" s="1324"/>
      <c r="I91" s="1324"/>
      <c r="J91" s="1373"/>
    </row>
    <row r="92" spans="1:10" ht="42.75" hidden="1" customHeight="1" x14ac:dyDescent="0.25">
      <c r="A92" s="1341" t="s">
        <v>106</v>
      </c>
      <c r="B92" s="1341" t="s">
        <v>0</v>
      </c>
      <c r="C92" s="1341" t="s">
        <v>105</v>
      </c>
      <c r="D92" s="1376" t="s">
        <v>77</v>
      </c>
      <c r="E92" s="1376"/>
      <c r="F92" s="1377" t="s">
        <v>27</v>
      </c>
      <c r="G92" s="1348" t="s">
        <v>28</v>
      </c>
      <c r="H92" s="1325" t="s">
        <v>104</v>
      </c>
      <c r="I92" s="1325"/>
      <c r="J92" s="1325"/>
    </row>
    <row r="93" spans="1:10" ht="42.75" hidden="1" customHeight="1" x14ac:dyDescent="0.25">
      <c r="A93" s="1342"/>
      <c r="B93" s="1342"/>
      <c r="C93" s="1342"/>
      <c r="D93" s="1376"/>
      <c r="E93" s="1376"/>
      <c r="F93" s="1378"/>
      <c r="G93" s="1350"/>
      <c r="H93" s="51">
        <f>H14</f>
        <v>2025</v>
      </c>
      <c r="I93" s="51">
        <f t="shared" ref="I93:J93" si="20">I14</f>
        <v>2026</v>
      </c>
      <c r="J93" s="51">
        <f t="shared" si="20"/>
        <v>2027</v>
      </c>
    </row>
    <row r="94" spans="1:10" ht="42.75" hidden="1" customHeight="1" x14ac:dyDescent="0.25">
      <c r="A94" s="21">
        <v>1</v>
      </c>
      <c r="B94" s="1379">
        <v>291</v>
      </c>
      <c r="C94" s="19" t="s">
        <v>12</v>
      </c>
      <c r="D94" s="1380" t="s">
        <v>29</v>
      </c>
      <c r="E94" s="1380"/>
      <c r="F94" s="5"/>
      <c r="G94" s="2"/>
      <c r="H94" s="67"/>
      <c r="I94" s="67"/>
      <c r="J94" s="67"/>
    </row>
    <row r="95" spans="1:10" ht="42.75" hidden="1" customHeight="1" x14ac:dyDescent="0.25">
      <c r="A95" s="21">
        <v>2</v>
      </c>
      <c r="B95" s="1379"/>
      <c r="C95" s="19" t="s">
        <v>12</v>
      </c>
      <c r="D95" s="1381" t="s">
        <v>81</v>
      </c>
      <c r="E95" s="1382"/>
      <c r="F95" s="4" t="s">
        <v>30</v>
      </c>
      <c r="G95" s="1" t="s">
        <v>30</v>
      </c>
      <c r="H95" s="67"/>
      <c r="I95" s="67"/>
      <c r="J95" s="67"/>
    </row>
    <row r="96" spans="1:10" ht="42.75" hidden="1" customHeight="1" x14ac:dyDescent="0.25">
      <c r="A96" s="21">
        <v>3</v>
      </c>
      <c r="B96" s="1379"/>
      <c r="C96" s="19" t="s">
        <v>12</v>
      </c>
      <c r="D96" s="1383"/>
      <c r="E96" s="1384"/>
      <c r="F96" s="4" t="s">
        <v>30</v>
      </c>
      <c r="G96" s="1" t="s">
        <v>30</v>
      </c>
      <c r="H96" s="67"/>
      <c r="I96" s="67"/>
      <c r="J96" s="67"/>
    </row>
    <row r="97" spans="1:10" ht="42.75" hidden="1" customHeight="1" x14ac:dyDescent="0.25">
      <c r="A97" s="1321" t="s">
        <v>31</v>
      </c>
      <c r="B97" s="1322"/>
      <c r="C97" s="1322"/>
      <c r="D97" s="1322"/>
      <c r="E97" s="1322"/>
      <c r="F97" s="1322"/>
      <c r="G97" s="1323"/>
      <c r="H97" s="9">
        <f>SUM(H94:H96)</f>
        <v>0</v>
      </c>
      <c r="I97" s="9">
        <f t="shared" ref="I97:J97" si="21">SUM(I94:I96)</f>
        <v>0</v>
      </c>
      <c r="J97" s="9">
        <f t="shared" si="21"/>
        <v>0</v>
      </c>
    </row>
    <row r="98" spans="1:10" hidden="1" x14ac:dyDescent="0.25"/>
    <row r="99" spans="1:10" ht="24" hidden="1" customHeight="1" x14ac:dyDescent="0.25">
      <c r="A99" s="1324" t="s">
        <v>592</v>
      </c>
      <c r="B99" s="1324"/>
      <c r="C99" s="1324"/>
      <c r="D99" s="1324"/>
      <c r="E99" s="1324"/>
      <c r="F99" s="1324"/>
      <c r="G99" s="1324"/>
      <c r="H99" s="1324"/>
      <c r="I99" s="1324"/>
      <c r="J99" s="1373"/>
    </row>
    <row r="100" spans="1:10" ht="21.75" hidden="1" customHeight="1" x14ac:dyDescent="0.25">
      <c r="A100" s="1341" t="s">
        <v>106</v>
      </c>
      <c r="B100" s="1341" t="s">
        <v>0</v>
      </c>
      <c r="C100" s="1341" t="s">
        <v>105</v>
      </c>
      <c r="D100" s="1325" t="s">
        <v>77</v>
      </c>
      <c r="E100" s="1325"/>
      <c r="F100" s="1325"/>
      <c r="G100" s="1325"/>
      <c r="H100" s="1325" t="s">
        <v>104</v>
      </c>
      <c r="I100" s="1325"/>
      <c r="J100" s="1325"/>
    </row>
    <row r="101" spans="1:10" ht="24" hidden="1" customHeight="1" x14ac:dyDescent="0.25">
      <c r="A101" s="1342"/>
      <c r="B101" s="1342"/>
      <c r="C101" s="1342"/>
      <c r="D101" s="1325"/>
      <c r="E101" s="1325"/>
      <c r="F101" s="1325"/>
      <c r="G101" s="1325"/>
      <c r="H101" s="51">
        <f>H14</f>
        <v>2025</v>
      </c>
      <c r="I101" s="51">
        <f t="shared" ref="I101:J101" si="22">I14</f>
        <v>2026</v>
      </c>
      <c r="J101" s="51">
        <f t="shared" si="22"/>
        <v>2027</v>
      </c>
    </row>
    <row r="102" spans="1:10" ht="61.5" hidden="1" customHeight="1" x14ac:dyDescent="0.25">
      <c r="A102" s="21">
        <v>1</v>
      </c>
      <c r="B102" s="1385">
        <v>296</v>
      </c>
      <c r="C102" s="19" t="s">
        <v>12</v>
      </c>
      <c r="D102" s="1387" t="s">
        <v>97</v>
      </c>
      <c r="E102" s="1388"/>
      <c r="F102" s="1388"/>
      <c r="G102" s="1389"/>
      <c r="H102" s="67"/>
      <c r="I102" s="67"/>
      <c r="J102" s="67"/>
    </row>
    <row r="103" spans="1:10" ht="35.25" hidden="1" customHeight="1" x14ac:dyDescent="0.25">
      <c r="A103" s="21">
        <v>2</v>
      </c>
      <c r="B103" s="1386"/>
      <c r="C103" s="19" t="s">
        <v>12</v>
      </c>
      <c r="D103" s="1390" t="s">
        <v>821</v>
      </c>
      <c r="E103" s="1391"/>
      <c r="F103" s="1391"/>
      <c r="G103" s="1392"/>
      <c r="H103" s="67"/>
      <c r="I103" s="67"/>
      <c r="J103" s="67"/>
    </row>
    <row r="104" spans="1:10" ht="42.75" hidden="1" customHeight="1" x14ac:dyDescent="0.25">
      <c r="A104" s="1321" t="s">
        <v>33</v>
      </c>
      <c r="B104" s="1322"/>
      <c r="C104" s="1322"/>
      <c r="D104" s="1322"/>
      <c r="E104" s="1322"/>
      <c r="F104" s="1322"/>
      <c r="G104" s="1323"/>
      <c r="H104" s="9">
        <f>SUM(H102:H103)</f>
        <v>0</v>
      </c>
      <c r="I104" s="9">
        <f t="shared" ref="I104:J104" si="23">SUM(I102:I103)</f>
        <v>0</v>
      </c>
      <c r="J104" s="9">
        <f t="shared" si="23"/>
        <v>0</v>
      </c>
    </row>
    <row r="105" spans="1:10" hidden="1" x14ac:dyDescent="0.25"/>
    <row r="106" spans="1:10" ht="42.75" hidden="1" customHeight="1" x14ac:dyDescent="0.25">
      <c r="A106" s="1393" t="s">
        <v>34</v>
      </c>
      <c r="B106" s="1393"/>
      <c r="C106" s="1393"/>
      <c r="D106" s="1393"/>
      <c r="E106" s="1393"/>
      <c r="F106" s="1393"/>
      <c r="G106" s="1393"/>
      <c r="H106" s="1393"/>
      <c r="I106" s="1393"/>
      <c r="J106" s="1394"/>
    </row>
    <row r="107" spans="1:10" ht="42.75" hidden="1" customHeight="1" x14ac:dyDescent="0.25">
      <c r="A107" s="1341" t="s">
        <v>106</v>
      </c>
      <c r="B107" s="1376" t="s">
        <v>0</v>
      </c>
      <c r="C107" s="1376" t="s">
        <v>105</v>
      </c>
      <c r="D107" s="1325" t="s">
        <v>77</v>
      </c>
      <c r="E107" s="1376" t="s">
        <v>82</v>
      </c>
      <c r="F107" s="1402" t="s">
        <v>35</v>
      </c>
      <c r="G107" s="1344" t="s">
        <v>111</v>
      </c>
      <c r="H107" s="1325" t="s">
        <v>104</v>
      </c>
      <c r="I107" s="1325"/>
      <c r="J107" s="1325"/>
    </row>
    <row r="108" spans="1:10" ht="42.75" hidden="1" customHeight="1" x14ac:dyDescent="0.25">
      <c r="A108" s="1342"/>
      <c r="B108" s="1376"/>
      <c r="C108" s="1376"/>
      <c r="D108" s="1325"/>
      <c r="E108" s="1376"/>
      <c r="F108" s="1402"/>
      <c r="G108" s="1344"/>
      <c r="H108" s="51">
        <f>H14</f>
        <v>2025</v>
      </c>
      <c r="I108" s="51">
        <f t="shared" ref="I108:J108" si="24">I14</f>
        <v>2026</v>
      </c>
      <c r="J108" s="51">
        <f t="shared" si="24"/>
        <v>2027</v>
      </c>
    </row>
    <row r="109" spans="1:10" ht="42.75" hidden="1" customHeight="1" x14ac:dyDescent="0.25">
      <c r="A109" s="1395">
        <v>1</v>
      </c>
      <c r="B109" s="1333">
        <v>225</v>
      </c>
      <c r="C109" s="1348" t="s">
        <v>36</v>
      </c>
      <c r="D109" s="117" t="s">
        <v>37</v>
      </c>
      <c r="E109" s="118"/>
      <c r="F109" s="119"/>
      <c r="G109" s="120"/>
      <c r="H109" s="28" t="s">
        <v>30</v>
      </c>
      <c r="I109" s="28" t="s">
        <v>30</v>
      </c>
      <c r="J109" s="28" t="s">
        <v>30</v>
      </c>
    </row>
    <row r="110" spans="1:10" ht="42.75" hidden="1" customHeight="1" x14ac:dyDescent="0.25">
      <c r="A110" s="1396"/>
      <c r="B110" s="1334"/>
      <c r="C110" s="1349"/>
      <c r="D110" s="3"/>
      <c r="E110" s="14" t="s">
        <v>95</v>
      </c>
      <c r="F110" s="6"/>
      <c r="G110" s="7" t="e">
        <f>H110/F110</f>
        <v>#DIV/0!</v>
      </c>
      <c r="H110" s="7"/>
      <c r="I110" s="7"/>
      <c r="J110" s="7"/>
    </row>
    <row r="111" spans="1:10" ht="42.75" hidden="1" customHeight="1" x14ac:dyDescent="0.25">
      <c r="A111" s="1396"/>
      <c r="B111" s="1334"/>
      <c r="C111" s="1349"/>
      <c r="D111" s="3"/>
      <c r="E111" s="14" t="s">
        <v>95</v>
      </c>
      <c r="F111" s="6"/>
      <c r="G111" s="7" t="e">
        <f t="shared" ref="G111:G120" si="25">H111/F111</f>
        <v>#DIV/0!</v>
      </c>
      <c r="H111" s="7"/>
      <c r="I111" s="7"/>
      <c r="J111" s="7"/>
    </row>
    <row r="112" spans="1:10" ht="42.75" hidden="1" customHeight="1" x14ac:dyDescent="0.25">
      <c r="A112" s="1396"/>
      <c r="B112" s="1334"/>
      <c r="C112" s="1349"/>
      <c r="D112" s="3"/>
      <c r="E112" s="14" t="s">
        <v>95</v>
      </c>
      <c r="F112" s="6"/>
      <c r="G112" s="7" t="e">
        <f t="shared" si="25"/>
        <v>#DIV/0!</v>
      </c>
      <c r="H112" s="7"/>
      <c r="I112" s="7"/>
      <c r="J112" s="7"/>
    </row>
    <row r="113" spans="1:10" ht="42.75" hidden="1" customHeight="1" x14ac:dyDescent="0.25">
      <c r="A113" s="1396"/>
      <c r="B113" s="1334"/>
      <c r="C113" s="1349"/>
      <c r="D113" s="3"/>
      <c r="E113" s="14" t="s">
        <v>95</v>
      </c>
      <c r="F113" s="6"/>
      <c r="G113" s="7" t="e">
        <f t="shared" si="25"/>
        <v>#DIV/0!</v>
      </c>
      <c r="H113" s="7"/>
      <c r="I113" s="7"/>
      <c r="J113" s="7"/>
    </row>
    <row r="114" spans="1:10" ht="42.75" hidden="1" customHeight="1" x14ac:dyDescent="0.25">
      <c r="A114" s="1396"/>
      <c r="B114" s="1334"/>
      <c r="C114" s="1349"/>
      <c r="D114" s="3"/>
      <c r="E114" s="14" t="s">
        <v>95</v>
      </c>
      <c r="F114" s="6"/>
      <c r="G114" s="7" t="e">
        <f t="shared" si="25"/>
        <v>#DIV/0!</v>
      </c>
      <c r="H114" s="7"/>
      <c r="I114" s="7"/>
      <c r="J114" s="7"/>
    </row>
    <row r="115" spans="1:10" ht="42.75" hidden="1" customHeight="1" x14ac:dyDescent="0.25">
      <c r="A115" s="1397"/>
      <c r="B115" s="1340"/>
      <c r="C115" s="1350"/>
      <c r="D115" s="1398" t="s">
        <v>383</v>
      </c>
      <c r="E115" s="1399"/>
      <c r="F115" s="1399"/>
      <c r="G115" s="1400"/>
      <c r="H115" s="256">
        <f>SUM(H110:H114)</f>
        <v>0</v>
      </c>
      <c r="I115" s="256">
        <f t="shared" ref="I115:J115" si="26">SUM(I110:I114)</f>
        <v>0</v>
      </c>
      <c r="J115" s="256">
        <f t="shared" si="26"/>
        <v>0</v>
      </c>
    </row>
    <row r="116" spans="1:10" ht="42.75" hidden="1" customHeight="1" x14ac:dyDescent="0.25">
      <c r="A116" s="1395">
        <v>2</v>
      </c>
      <c r="B116" s="1333">
        <v>226</v>
      </c>
      <c r="C116" s="1348" t="s">
        <v>10</v>
      </c>
      <c r="D116" s="3"/>
      <c r="E116" s="14" t="s">
        <v>95</v>
      </c>
      <c r="F116" s="6"/>
      <c r="G116" s="7" t="e">
        <f t="shared" si="25"/>
        <v>#DIV/0!</v>
      </c>
      <c r="H116" s="7"/>
      <c r="I116" s="7"/>
      <c r="J116" s="7"/>
    </row>
    <row r="117" spans="1:10" ht="42.75" hidden="1" customHeight="1" x14ac:dyDescent="0.25">
      <c r="A117" s="1396"/>
      <c r="B117" s="1334"/>
      <c r="C117" s="1349"/>
      <c r="D117" s="3"/>
      <c r="E117" s="14" t="s">
        <v>95</v>
      </c>
      <c r="F117" s="6"/>
      <c r="G117" s="7" t="e">
        <f t="shared" si="25"/>
        <v>#DIV/0!</v>
      </c>
      <c r="H117" s="7"/>
      <c r="I117" s="7"/>
      <c r="J117" s="7"/>
    </row>
    <row r="118" spans="1:10" ht="42.75" hidden="1" customHeight="1" x14ac:dyDescent="0.25">
      <c r="A118" s="1396"/>
      <c r="B118" s="1334"/>
      <c r="C118" s="1349"/>
      <c r="D118" s="3"/>
      <c r="E118" s="14" t="s">
        <v>95</v>
      </c>
      <c r="F118" s="6"/>
      <c r="G118" s="7" t="e">
        <f t="shared" si="25"/>
        <v>#DIV/0!</v>
      </c>
      <c r="H118" s="7"/>
      <c r="I118" s="7"/>
      <c r="J118" s="7"/>
    </row>
    <row r="119" spans="1:10" ht="42.75" hidden="1" customHeight="1" x14ac:dyDescent="0.25">
      <c r="A119" s="1396"/>
      <c r="B119" s="1334"/>
      <c r="C119" s="1349"/>
      <c r="D119" s="3"/>
      <c r="E119" s="14" t="s">
        <v>95</v>
      </c>
      <c r="F119" s="6"/>
      <c r="G119" s="7" t="e">
        <f t="shared" si="25"/>
        <v>#DIV/0!</v>
      </c>
      <c r="H119" s="7"/>
      <c r="I119" s="7"/>
      <c r="J119" s="7"/>
    </row>
    <row r="120" spans="1:10" ht="42.75" hidden="1" customHeight="1" x14ac:dyDescent="0.25">
      <c r="A120" s="1396"/>
      <c r="B120" s="1334"/>
      <c r="C120" s="1349"/>
      <c r="D120" s="3"/>
      <c r="E120" s="14" t="s">
        <v>95</v>
      </c>
      <c r="F120" s="6"/>
      <c r="G120" s="7" t="e">
        <f t="shared" si="25"/>
        <v>#DIV/0!</v>
      </c>
      <c r="H120" s="7"/>
      <c r="I120" s="7"/>
      <c r="J120" s="7"/>
    </row>
    <row r="121" spans="1:10" ht="42.75" hidden="1" customHeight="1" x14ac:dyDescent="0.25">
      <c r="A121" s="1397"/>
      <c r="B121" s="1340"/>
      <c r="C121" s="1350"/>
      <c r="D121" s="1398" t="s">
        <v>384</v>
      </c>
      <c r="E121" s="1399"/>
      <c r="F121" s="1399"/>
      <c r="G121" s="1400"/>
      <c r="H121" s="256">
        <f>SUM(H116:H120)</f>
        <v>0</v>
      </c>
      <c r="I121" s="256">
        <f t="shared" ref="I121:J121" si="27">SUM(I116:I120)</f>
        <v>0</v>
      </c>
      <c r="J121" s="256">
        <f t="shared" si="27"/>
        <v>0</v>
      </c>
    </row>
    <row r="122" spans="1:10" ht="42.75" hidden="1" customHeight="1" x14ac:dyDescent="0.25">
      <c r="A122" s="1321" t="s">
        <v>38</v>
      </c>
      <c r="B122" s="1322"/>
      <c r="C122" s="1322"/>
      <c r="D122" s="1322"/>
      <c r="E122" s="1322"/>
      <c r="F122" s="1322"/>
      <c r="G122" s="1323"/>
      <c r="H122" s="9">
        <f>H115+H121</f>
        <v>0</v>
      </c>
      <c r="I122" s="9">
        <f t="shared" ref="I122:J122" si="28">I115+I121</f>
        <v>0</v>
      </c>
      <c r="J122" s="9">
        <f t="shared" si="28"/>
        <v>0</v>
      </c>
    </row>
    <row r="123" spans="1:10" hidden="1" x14ac:dyDescent="0.25">
      <c r="A123" s="12"/>
      <c r="B123" s="12"/>
      <c r="C123" s="12"/>
      <c r="D123" s="12"/>
      <c r="E123" s="12"/>
      <c r="F123" s="12"/>
      <c r="G123" s="12"/>
    </row>
    <row r="124" spans="1:10" ht="42.75" hidden="1" customHeight="1" x14ac:dyDescent="0.25">
      <c r="A124" s="1401" t="s">
        <v>422</v>
      </c>
      <c r="B124" s="1401"/>
      <c r="C124" s="1401"/>
      <c r="D124" s="1401"/>
      <c r="E124" s="1401"/>
      <c r="F124" s="1401"/>
      <c r="G124" s="1401"/>
      <c r="H124" s="1401"/>
      <c r="I124" s="1401"/>
      <c r="J124" s="1401"/>
    </row>
    <row r="125" spans="1:10" ht="42.75" hidden="1" customHeight="1" x14ac:dyDescent="0.25">
      <c r="A125" s="1341" t="s">
        <v>106</v>
      </c>
      <c r="B125" s="1376" t="s">
        <v>0</v>
      </c>
      <c r="C125" s="1376" t="s">
        <v>105</v>
      </c>
      <c r="D125" s="1325" t="s">
        <v>77</v>
      </c>
      <c r="E125" s="1376" t="s">
        <v>82</v>
      </c>
      <c r="F125" s="1402" t="s">
        <v>35</v>
      </c>
      <c r="G125" s="1344" t="s">
        <v>111</v>
      </c>
      <c r="H125" s="1325" t="s">
        <v>104</v>
      </c>
      <c r="I125" s="1325"/>
      <c r="J125" s="1325"/>
    </row>
    <row r="126" spans="1:10" ht="42.75" hidden="1" customHeight="1" x14ac:dyDescent="0.25">
      <c r="A126" s="1342"/>
      <c r="B126" s="1376"/>
      <c r="C126" s="1376"/>
      <c r="D126" s="1325"/>
      <c r="E126" s="1376"/>
      <c r="F126" s="1402"/>
      <c r="G126" s="1344"/>
      <c r="H126" s="51">
        <f>H14</f>
        <v>2025</v>
      </c>
      <c r="I126" s="51">
        <f t="shared" ref="I126:J126" si="29">I14</f>
        <v>2026</v>
      </c>
      <c r="J126" s="51">
        <f t="shared" si="29"/>
        <v>2027</v>
      </c>
    </row>
    <row r="127" spans="1:10" ht="42.75" hidden="1" customHeight="1" x14ac:dyDescent="0.25">
      <c r="A127" s="1403">
        <v>1</v>
      </c>
      <c r="B127" s="1385">
        <v>226</v>
      </c>
      <c r="C127" s="1407" t="s">
        <v>10</v>
      </c>
      <c r="D127" s="362"/>
      <c r="E127" s="78" t="s">
        <v>95</v>
      </c>
      <c r="F127" s="71"/>
      <c r="G127" s="79" t="e">
        <f>H127/F127</f>
        <v>#DIV/0!</v>
      </c>
      <c r="H127" s="67"/>
      <c r="I127" s="67"/>
      <c r="J127" s="67"/>
    </row>
    <row r="128" spans="1:10" ht="42.75" hidden="1" customHeight="1" x14ac:dyDescent="0.25">
      <c r="A128" s="1404"/>
      <c r="B128" s="1406"/>
      <c r="C128" s="1408"/>
      <c r="D128" s="362"/>
      <c r="E128" s="78" t="s">
        <v>95</v>
      </c>
      <c r="F128" s="71"/>
      <c r="G128" s="79" t="e">
        <f t="shared" ref="G128:G130" si="30">H128/F128</f>
        <v>#DIV/0!</v>
      </c>
      <c r="H128" s="67"/>
      <c r="I128" s="67"/>
      <c r="J128" s="67"/>
    </row>
    <row r="129" spans="1:11" ht="42.75" hidden="1" customHeight="1" x14ac:dyDescent="0.25">
      <c r="A129" s="1404"/>
      <c r="B129" s="1406"/>
      <c r="C129" s="1408"/>
      <c r="D129" s="362"/>
      <c r="E129" s="78" t="s">
        <v>95</v>
      </c>
      <c r="F129" s="71"/>
      <c r="G129" s="79" t="e">
        <f t="shared" si="30"/>
        <v>#DIV/0!</v>
      </c>
      <c r="H129" s="67"/>
      <c r="I129" s="67"/>
      <c r="J129" s="67"/>
    </row>
    <row r="130" spans="1:11" ht="42.75" hidden="1" customHeight="1" x14ac:dyDescent="0.25">
      <c r="A130" s="1404"/>
      <c r="B130" s="1406"/>
      <c r="C130" s="1408"/>
      <c r="D130" s="362"/>
      <c r="E130" s="78" t="s">
        <v>95</v>
      </c>
      <c r="F130" s="71"/>
      <c r="G130" s="79" t="e">
        <f t="shared" si="30"/>
        <v>#DIV/0!</v>
      </c>
      <c r="H130" s="67"/>
      <c r="I130" s="67"/>
      <c r="J130" s="67"/>
    </row>
    <row r="131" spans="1:11" ht="42.75" hidden="1" customHeight="1" x14ac:dyDescent="0.25">
      <c r="A131" s="1405"/>
      <c r="B131" s="1386"/>
      <c r="C131" s="1409"/>
      <c r="D131" s="1398" t="s">
        <v>384</v>
      </c>
      <c r="E131" s="1399"/>
      <c r="F131" s="1399"/>
      <c r="G131" s="1400"/>
      <c r="H131" s="256">
        <f>SUM(H127:H130)</f>
        <v>0</v>
      </c>
      <c r="I131" s="256">
        <f t="shared" ref="I131:J131" si="31">SUM(I127:I130)</f>
        <v>0</v>
      </c>
      <c r="J131" s="256">
        <f t="shared" si="31"/>
        <v>0</v>
      </c>
    </row>
    <row r="132" spans="1:11" ht="42.75" hidden="1" customHeight="1" x14ac:dyDescent="0.25">
      <c r="A132" s="1403">
        <v>2</v>
      </c>
      <c r="B132" s="1385">
        <v>310</v>
      </c>
      <c r="C132" s="1407" t="s">
        <v>332</v>
      </c>
      <c r="D132" s="363"/>
      <c r="E132" s="78" t="s">
        <v>95</v>
      </c>
      <c r="F132" s="71"/>
      <c r="G132" s="79" t="e">
        <f>H132/F132</f>
        <v>#DIV/0!</v>
      </c>
      <c r="H132" s="67"/>
      <c r="I132" s="67"/>
      <c r="J132" s="67"/>
    </row>
    <row r="133" spans="1:11" ht="42.75" hidden="1" customHeight="1" x14ac:dyDescent="0.25">
      <c r="A133" s="1404"/>
      <c r="B133" s="1406"/>
      <c r="C133" s="1408"/>
      <c r="D133" s="363"/>
      <c r="E133" s="78" t="s">
        <v>95</v>
      </c>
      <c r="F133" s="71"/>
      <c r="G133" s="79" t="e">
        <f t="shared" ref="G133:G135" si="32">H133/F133</f>
        <v>#DIV/0!</v>
      </c>
      <c r="H133" s="67"/>
      <c r="I133" s="67"/>
      <c r="J133" s="67"/>
    </row>
    <row r="134" spans="1:11" ht="42.75" hidden="1" customHeight="1" x14ac:dyDescent="0.25">
      <c r="A134" s="1404"/>
      <c r="B134" s="1406"/>
      <c r="C134" s="1408"/>
      <c r="D134" s="363"/>
      <c r="E134" s="78" t="s">
        <v>95</v>
      </c>
      <c r="F134" s="71"/>
      <c r="G134" s="79" t="e">
        <f t="shared" si="32"/>
        <v>#DIV/0!</v>
      </c>
      <c r="H134" s="67"/>
      <c r="I134" s="67"/>
      <c r="J134" s="67"/>
    </row>
    <row r="135" spans="1:11" ht="42.75" hidden="1" customHeight="1" x14ac:dyDescent="0.25">
      <c r="A135" s="1404"/>
      <c r="B135" s="1406"/>
      <c r="C135" s="1408"/>
      <c r="D135" s="363"/>
      <c r="E135" s="78" t="s">
        <v>95</v>
      </c>
      <c r="F135" s="71"/>
      <c r="G135" s="79" t="e">
        <f t="shared" si="32"/>
        <v>#DIV/0!</v>
      </c>
      <c r="H135" s="67"/>
      <c r="I135" s="67"/>
      <c r="J135" s="67"/>
    </row>
    <row r="136" spans="1:11" ht="42.75" hidden="1" customHeight="1" x14ac:dyDescent="0.25">
      <c r="A136" s="1405"/>
      <c r="B136" s="1386"/>
      <c r="C136" s="1409"/>
      <c r="D136" s="1398" t="s">
        <v>423</v>
      </c>
      <c r="E136" s="1399"/>
      <c r="F136" s="1399"/>
      <c r="G136" s="1400"/>
      <c r="H136" s="256">
        <f>SUM(H132:H135)</f>
        <v>0</v>
      </c>
      <c r="I136" s="256">
        <f t="shared" ref="I136:J136" si="33">SUM(I132:I135)</f>
        <v>0</v>
      </c>
      <c r="J136" s="256">
        <f t="shared" si="33"/>
        <v>0</v>
      </c>
    </row>
    <row r="137" spans="1:11" ht="42.75" hidden="1" customHeight="1" x14ac:dyDescent="0.25">
      <c r="A137" s="1321" t="s">
        <v>296</v>
      </c>
      <c r="B137" s="1322"/>
      <c r="C137" s="1322"/>
      <c r="D137" s="1322"/>
      <c r="E137" s="1322"/>
      <c r="F137" s="1322"/>
      <c r="G137" s="1323"/>
      <c r="H137" s="9">
        <f>H136</f>
        <v>0</v>
      </c>
      <c r="I137" s="9">
        <f t="shared" ref="I137:J137" si="34">I136</f>
        <v>0</v>
      </c>
      <c r="J137" s="9">
        <f t="shared" si="34"/>
        <v>0</v>
      </c>
    </row>
    <row r="138" spans="1:11" ht="42.75" hidden="1" customHeight="1" x14ac:dyDescent="0.25"/>
    <row r="139" spans="1:11" s="59" customFormat="1" ht="24.75" customHeight="1" x14ac:dyDescent="0.25">
      <c r="A139" s="1410" t="s">
        <v>577</v>
      </c>
      <c r="B139" s="1410"/>
      <c r="C139" s="1410"/>
      <c r="D139" s="1410"/>
      <c r="E139" s="1410"/>
      <c r="F139" s="1410"/>
      <c r="G139" s="1410"/>
      <c r="H139" s="1410"/>
      <c r="I139" s="1410"/>
      <c r="J139" s="1411"/>
    </row>
    <row r="140" spans="1:11" s="59" customFormat="1" ht="21" customHeight="1" x14ac:dyDescent="0.25">
      <c r="B140" s="1417" t="s">
        <v>578</v>
      </c>
      <c r="C140" s="1417"/>
      <c r="D140" s="1417"/>
      <c r="E140" s="1417"/>
      <c r="F140" s="1417"/>
      <c r="G140" s="1417"/>
      <c r="H140" s="1417"/>
      <c r="I140" s="1417"/>
      <c r="J140" s="1417"/>
    </row>
    <row r="141" spans="1:11" s="59" customFormat="1" ht="43.5" customHeight="1" x14ac:dyDescent="0.25">
      <c r="A141" s="1418" t="s">
        <v>106</v>
      </c>
      <c r="B141" s="1358" t="s">
        <v>77</v>
      </c>
      <c r="C141" s="1358"/>
      <c r="D141" s="1358"/>
      <c r="E141" s="1418" t="s">
        <v>82</v>
      </c>
      <c r="F141" s="1363" t="s">
        <v>78</v>
      </c>
      <c r="G141" s="1363" t="s">
        <v>604</v>
      </c>
      <c r="H141" s="1358" t="s">
        <v>104</v>
      </c>
      <c r="I141" s="1358"/>
      <c r="J141" s="1358"/>
    </row>
    <row r="142" spans="1:11" s="59" customFormat="1" ht="18" customHeight="1" x14ac:dyDescent="0.25">
      <c r="A142" s="1418"/>
      <c r="B142" s="1358"/>
      <c r="C142" s="1358"/>
      <c r="D142" s="1358"/>
      <c r="E142" s="1418"/>
      <c r="F142" s="1363"/>
      <c r="G142" s="1363"/>
      <c r="H142" s="66">
        <f>H14</f>
        <v>2025</v>
      </c>
      <c r="I142" s="66">
        <f t="shared" ref="I142:J142" si="35">I14</f>
        <v>2026</v>
      </c>
      <c r="J142" s="66">
        <f t="shared" si="35"/>
        <v>2027</v>
      </c>
    </row>
    <row r="143" spans="1:11" s="59" customFormat="1" ht="14.25" customHeight="1" x14ac:dyDescent="0.25">
      <c r="A143" s="1031">
        <v>1</v>
      </c>
      <c r="B143" s="1540">
        <v>2</v>
      </c>
      <c r="C143" s="1540"/>
      <c r="D143" s="1540"/>
      <c r="E143" s="1029">
        <v>3</v>
      </c>
      <c r="F143" s="1029">
        <v>4</v>
      </c>
      <c r="G143" s="1029">
        <v>5</v>
      </c>
      <c r="H143" s="1062">
        <v>6</v>
      </c>
      <c r="I143" s="1062">
        <v>7</v>
      </c>
      <c r="J143" s="1062">
        <v>8</v>
      </c>
    </row>
    <row r="144" spans="1:11" s="59" customFormat="1" ht="27.2" customHeight="1" x14ac:dyDescent="0.25">
      <c r="A144" s="1060"/>
      <c r="B144" s="1413" t="s">
        <v>580</v>
      </c>
      <c r="C144" s="1414"/>
      <c r="D144" s="1415"/>
      <c r="E144" s="1066" t="s">
        <v>58</v>
      </c>
      <c r="F144" s="67" t="e">
        <f>H144/G144</f>
        <v>#DIV/0!</v>
      </c>
      <c r="G144" s="800"/>
      <c r="H144" s="67">
        <v>5667</v>
      </c>
      <c r="I144" s="67"/>
      <c r="J144" s="67"/>
      <c r="K144" s="69"/>
    </row>
    <row r="145" spans="1:11" s="59" customFormat="1" ht="27.2" customHeight="1" x14ac:dyDescent="0.25">
      <c r="A145" s="21"/>
      <c r="B145" s="1413" t="s">
        <v>632</v>
      </c>
      <c r="C145" s="1414"/>
      <c r="D145" s="1415"/>
      <c r="E145" s="1061" t="s">
        <v>54</v>
      </c>
      <c r="F145" s="67" t="e">
        <f>H145/G145</f>
        <v>#DIV/0!</v>
      </c>
      <c r="G145" s="800"/>
      <c r="H145" s="67">
        <v>15868</v>
      </c>
      <c r="I145" s="67"/>
      <c r="J145" s="67"/>
      <c r="K145" s="69"/>
    </row>
    <row r="146" spans="1:11" s="59" customFormat="1" ht="27.2" customHeight="1" x14ac:dyDescent="0.25">
      <c r="A146" s="21"/>
      <c r="B146" s="1517" t="s">
        <v>906</v>
      </c>
      <c r="C146" s="1518"/>
      <c r="D146" s="1519"/>
      <c r="E146" s="17"/>
      <c r="F146" s="67"/>
      <c r="G146" s="67"/>
      <c r="H146" s="67">
        <f>H145+H144</f>
        <v>21535</v>
      </c>
      <c r="I146" s="67">
        <f>I145+I144</f>
        <v>0</v>
      </c>
      <c r="J146" s="67">
        <f>J145+J144</f>
        <v>0</v>
      </c>
      <c r="K146" s="69"/>
    </row>
    <row r="147" spans="1:11" s="59" customFormat="1" ht="27.2" hidden="1" customHeight="1" x14ac:dyDescent="0.25">
      <c r="A147" s="21"/>
      <c r="B147" s="1527" t="s">
        <v>904</v>
      </c>
      <c r="C147" s="1528"/>
      <c r="D147" s="1529"/>
      <c r="E147" s="723"/>
      <c r="F147" s="67" t="e">
        <f t="shared" ref="F147:F149" si="36">H147/G147</f>
        <v>#DIV/0!</v>
      </c>
      <c r="G147" s="67"/>
      <c r="H147" s="67"/>
      <c r="I147" s="67"/>
      <c r="J147" s="67"/>
      <c r="K147" s="69"/>
    </row>
    <row r="148" spans="1:11" s="59" customFormat="1" ht="27.2" hidden="1" customHeight="1" x14ac:dyDescent="0.25">
      <c r="A148" s="1074"/>
      <c r="B148" s="1527" t="s">
        <v>56</v>
      </c>
      <c r="C148" s="1528"/>
      <c r="D148" s="1529"/>
      <c r="E148" s="723"/>
      <c r="F148" s="67" t="e">
        <f t="shared" si="36"/>
        <v>#DIV/0!</v>
      </c>
      <c r="G148" s="67"/>
      <c r="H148" s="67"/>
      <c r="I148" s="67"/>
      <c r="J148" s="67"/>
      <c r="K148" s="69"/>
    </row>
    <row r="149" spans="1:11" s="59" customFormat="1" ht="27.2" hidden="1" customHeight="1" x14ac:dyDescent="0.25">
      <c r="A149" s="1074"/>
      <c r="B149" s="1527" t="s">
        <v>752</v>
      </c>
      <c r="C149" s="1528"/>
      <c r="D149" s="1529"/>
      <c r="E149" s="723"/>
      <c r="F149" s="67" t="e">
        <f t="shared" si="36"/>
        <v>#DIV/0!</v>
      </c>
      <c r="G149" s="67"/>
      <c r="H149" s="67"/>
      <c r="I149" s="67"/>
      <c r="J149" s="67"/>
      <c r="K149" s="69"/>
    </row>
    <row r="150" spans="1:11" s="59" customFormat="1" ht="27.2" hidden="1" customHeight="1" x14ac:dyDescent="0.25">
      <c r="A150" s="21"/>
      <c r="B150" s="1517" t="s">
        <v>905</v>
      </c>
      <c r="C150" s="1518"/>
      <c r="D150" s="1519"/>
      <c r="E150" s="724"/>
      <c r="F150" s="67"/>
      <c r="G150" s="67"/>
      <c r="H150" s="67">
        <f>H149+H148+H147</f>
        <v>0</v>
      </c>
      <c r="I150" s="67">
        <f>I149+I148+I147</f>
        <v>0</v>
      </c>
      <c r="J150" s="67">
        <f>J149+J148+J147</f>
        <v>0</v>
      </c>
      <c r="K150" s="69"/>
    </row>
    <row r="151" spans="1:11" s="59" customFormat="1" ht="15.95" customHeight="1" x14ac:dyDescent="0.25">
      <c r="A151" s="1321" t="s">
        <v>579</v>
      </c>
      <c r="B151" s="1322"/>
      <c r="C151" s="1322"/>
      <c r="D151" s="1322"/>
      <c r="E151" s="1322"/>
      <c r="F151" s="1322"/>
      <c r="G151" s="1323"/>
      <c r="H151" s="9">
        <f>H150+H146</f>
        <v>21535</v>
      </c>
      <c r="I151" s="9">
        <f>I150+I146</f>
        <v>0</v>
      </c>
      <c r="J151" s="9">
        <f>J150+J146</f>
        <v>0</v>
      </c>
    </row>
    <row r="153" spans="1:11" ht="26.25" hidden="1" customHeight="1" x14ac:dyDescent="0.25">
      <c r="A153" s="1423" t="s">
        <v>593</v>
      </c>
      <c r="B153" s="1423"/>
      <c r="C153" s="1423"/>
      <c r="D153" s="1423"/>
      <c r="E153" s="1423"/>
      <c r="F153" s="1423"/>
      <c r="G153" s="1423"/>
      <c r="H153" s="1423"/>
      <c r="I153" s="1423"/>
      <c r="J153" s="1424"/>
    </row>
    <row r="154" spans="1:11" ht="26.25" hidden="1" customHeight="1" x14ac:dyDescent="0.25">
      <c r="B154" s="1417" t="s">
        <v>39</v>
      </c>
      <c r="C154" s="1417"/>
      <c r="D154" s="1417"/>
      <c r="E154" s="1417"/>
      <c r="F154" s="1417"/>
      <c r="G154" s="1417"/>
      <c r="H154" s="1417"/>
      <c r="I154" s="1417"/>
      <c r="J154" s="1417"/>
    </row>
    <row r="155" spans="1:11" ht="26.25" hidden="1" customHeight="1" x14ac:dyDescent="0.25">
      <c r="A155" s="1376" t="s">
        <v>106</v>
      </c>
      <c r="B155" s="1325" t="s">
        <v>113</v>
      </c>
      <c r="C155" s="1325"/>
      <c r="D155" s="1325"/>
      <c r="E155" s="1402" t="s">
        <v>90</v>
      </c>
      <c r="F155" s="1402" t="s">
        <v>91</v>
      </c>
      <c r="G155" s="1344" t="s">
        <v>114</v>
      </c>
      <c r="H155" s="1325" t="s">
        <v>104</v>
      </c>
      <c r="I155" s="1325"/>
      <c r="J155" s="1325"/>
    </row>
    <row r="156" spans="1:11" ht="26.25" hidden="1" customHeight="1" x14ac:dyDescent="0.25">
      <c r="A156" s="1376"/>
      <c r="B156" s="1325"/>
      <c r="C156" s="1325"/>
      <c r="D156" s="1325"/>
      <c r="E156" s="1402"/>
      <c r="F156" s="1402"/>
      <c r="G156" s="1344"/>
      <c r="H156" s="51">
        <f>H14</f>
        <v>2025</v>
      </c>
      <c r="I156" s="51">
        <f t="shared" ref="I156:J156" si="37">I14</f>
        <v>2026</v>
      </c>
      <c r="J156" s="51">
        <f t="shared" si="37"/>
        <v>2027</v>
      </c>
    </row>
    <row r="157" spans="1:11" ht="26.25" hidden="1" customHeight="1" x14ac:dyDescent="0.25">
      <c r="A157" s="15">
        <v>1</v>
      </c>
      <c r="B157" s="1419">
        <v>2</v>
      </c>
      <c r="C157" s="1419"/>
      <c r="D157" s="1419"/>
      <c r="E157" s="16">
        <v>3</v>
      </c>
      <c r="F157" s="16">
        <v>4</v>
      </c>
      <c r="G157" s="16">
        <v>5</v>
      </c>
      <c r="H157" s="20">
        <v>6</v>
      </c>
      <c r="I157" s="20">
        <v>7</v>
      </c>
      <c r="J157" s="20">
        <v>8</v>
      </c>
    </row>
    <row r="158" spans="1:11" ht="26.25" hidden="1" customHeight="1" x14ac:dyDescent="0.25">
      <c r="A158" s="21"/>
      <c r="B158" s="1420" t="s">
        <v>41</v>
      </c>
      <c r="C158" s="1421"/>
      <c r="D158" s="1422"/>
      <c r="E158" s="71"/>
      <c r="F158" s="71">
        <v>12</v>
      </c>
      <c r="G158" s="7" t="e">
        <f>H158/F158/E158</f>
        <v>#DIV/0!</v>
      </c>
      <c r="H158" s="67"/>
      <c r="I158" s="67"/>
      <c r="J158" s="67"/>
    </row>
    <row r="159" spans="1:11" ht="26.25" hidden="1" customHeight="1" x14ac:dyDescent="0.25">
      <c r="A159" s="21"/>
      <c r="B159" s="1420" t="s">
        <v>625</v>
      </c>
      <c r="C159" s="1421"/>
      <c r="D159" s="1422"/>
      <c r="E159" s="71"/>
      <c r="F159" s="71">
        <v>12</v>
      </c>
      <c r="G159" s="7" t="e">
        <f>H159/F159/E159</f>
        <v>#DIV/0!</v>
      </c>
      <c r="H159" s="67"/>
      <c r="I159" s="67"/>
      <c r="J159" s="67"/>
    </row>
    <row r="160" spans="1:11" ht="26.25" hidden="1" customHeight="1" x14ac:dyDescent="0.25">
      <c r="A160" s="21"/>
      <c r="B160" s="1420" t="s">
        <v>43</v>
      </c>
      <c r="C160" s="1421"/>
      <c r="D160" s="1422"/>
      <c r="E160" s="71"/>
      <c r="F160" s="71"/>
      <c r="G160" s="7" t="e">
        <f t="shared" ref="G160:G167" si="38">H160/F160/E160</f>
        <v>#DIV/0!</v>
      </c>
      <c r="H160" s="67"/>
      <c r="I160" s="67"/>
      <c r="J160" s="67"/>
    </row>
    <row r="161" spans="1:10" ht="26.25" hidden="1" customHeight="1" x14ac:dyDescent="0.25">
      <c r="A161" s="21"/>
      <c r="B161" s="1420" t="s">
        <v>626</v>
      </c>
      <c r="C161" s="1421"/>
      <c r="D161" s="1422"/>
      <c r="E161" s="71"/>
      <c r="F161" s="71"/>
      <c r="G161" s="7" t="e">
        <f t="shared" si="38"/>
        <v>#DIV/0!</v>
      </c>
      <c r="H161" s="67"/>
      <c r="I161" s="67"/>
      <c r="J161" s="67"/>
    </row>
    <row r="162" spans="1:10" ht="26.25" hidden="1" customHeight="1" x14ac:dyDescent="0.25">
      <c r="A162" s="21"/>
      <c r="B162" s="1420" t="s">
        <v>83</v>
      </c>
      <c r="C162" s="1421"/>
      <c r="D162" s="1422"/>
      <c r="E162" s="71"/>
      <c r="F162" s="71"/>
      <c r="G162" s="7" t="e">
        <f t="shared" si="38"/>
        <v>#DIV/0!</v>
      </c>
      <c r="H162" s="67"/>
      <c r="I162" s="67"/>
      <c r="J162" s="67"/>
    </row>
    <row r="163" spans="1:10" ht="26.25" hidden="1" customHeight="1" x14ac:dyDescent="0.25">
      <c r="A163" s="21"/>
      <c r="B163" s="1426" t="s">
        <v>40</v>
      </c>
      <c r="C163" s="1427"/>
      <c r="D163" s="1428"/>
      <c r="E163" s="71"/>
      <c r="F163" s="71"/>
      <c r="G163" s="7" t="e">
        <f t="shared" si="38"/>
        <v>#DIV/0!</v>
      </c>
      <c r="H163" s="67"/>
      <c r="I163" s="67"/>
      <c r="J163" s="67"/>
    </row>
    <row r="164" spans="1:10" ht="26.25" hidden="1" customHeight="1" x14ac:dyDescent="0.25">
      <c r="A164" s="21"/>
      <c r="B164" s="1413"/>
      <c r="C164" s="1414"/>
      <c r="D164" s="1415"/>
      <c r="E164" s="71"/>
      <c r="F164" s="71"/>
      <c r="G164" s="7" t="e">
        <f t="shared" si="38"/>
        <v>#DIV/0!</v>
      </c>
      <c r="H164" s="67"/>
      <c r="I164" s="67"/>
      <c r="J164" s="67"/>
    </row>
    <row r="165" spans="1:10" ht="26.25" hidden="1" customHeight="1" x14ac:dyDescent="0.25">
      <c r="A165" s="21"/>
      <c r="B165" s="1413"/>
      <c r="C165" s="1414"/>
      <c r="D165" s="1415"/>
      <c r="E165" s="71"/>
      <c r="F165" s="71"/>
      <c r="G165" s="7" t="e">
        <f t="shared" si="38"/>
        <v>#DIV/0!</v>
      </c>
      <c r="H165" s="67"/>
      <c r="I165" s="67"/>
      <c r="J165" s="67"/>
    </row>
    <row r="166" spans="1:10" ht="26.25" hidden="1" customHeight="1" x14ac:dyDescent="0.25">
      <c r="A166" s="21"/>
      <c r="B166" s="1413"/>
      <c r="C166" s="1414"/>
      <c r="D166" s="1415"/>
      <c r="E166" s="71"/>
      <c r="F166" s="71"/>
      <c r="G166" s="7" t="e">
        <f t="shared" si="38"/>
        <v>#DIV/0!</v>
      </c>
      <c r="H166" s="67"/>
      <c r="I166" s="67"/>
      <c r="J166" s="67"/>
    </row>
    <row r="167" spans="1:10" ht="26.25" hidden="1" customHeight="1" x14ac:dyDescent="0.25">
      <c r="A167" s="21"/>
      <c r="B167" s="1413"/>
      <c r="C167" s="1414"/>
      <c r="D167" s="1415"/>
      <c r="E167" s="71"/>
      <c r="F167" s="71"/>
      <c r="G167" s="7" t="e">
        <f t="shared" si="38"/>
        <v>#DIV/0!</v>
      </c>
      <c r="H167" s="67"/>
      <c r="I167" s="67"/>
      <c r="J167" s="67"/>
    </row>
    <row r="168" spans="1:10" ht="26.25" hidden="1" customHeight="1" x14ac:dyDescent="0.25">
      <c r="A168" s="1321" t="s">
        <v>47</v>
      </c>
      <c r="B168" s="1322"/>
      <c r="C168" s="1322"/>
      <c r="D168" s="1322"/>
      <c r="E168" s="1322"/>
      <c r="F168" s="1322"/>
      <c r="G168" s="1323"/>
      <c r="H168" s="9">
        <f>SUM(H158:H167)</f>
        <v>0</v>
      </c>
      <c r="I168" s="9">
        <f t="shared" ref="I168:J168" si="39">SUM(I158:I167)</f>
        <v>0</v>
      </c>
      <c r="J168" s="9">
        <f t="shared" si="39"/>
        <v>0</v>
      </c>
    </row>
    <row r="169" spans="1:10" ht="26.25" hidden="1" customHeight="1" x14ac:dyDescent="0.25"/>
    <row r="170" spans="1:10" ht="26.25" hidden="1" customHeight="1" x14ac:dyDescent="0.25">
      <c r="B170" s="1417" t="s">
        <v>48</v>
      </c>
      <c r="C170" s="1417"/>
      <c r="D170" s="1417"/>
      <c r="E170" s="1417"/>
      <c r="F170" s="1417"/>
      <c r="G170" s="1417"/>
      <c r="H170" s="1417"/>
      <c r="I170" s="1417"/>
      <c r="J170" s="1417"/>
    </row>
    <row r="171" spans="1:10" ht="26.25" hidden="1" customHeight="1" x14ac:dyDescent="0.25">
      <c r="A171" s="1376" t="s">
        <v>106</v>
      </c>
      <c r="B171" s="1325" t="s">
        <v>77</v>
      </c>
      <c r="C171" s="1325"/>
      <c r="D171" s="1325"/>
      <c r="E171" s="1402" t="s">
        <v>49</v>
      </c>
      <c r="F171" s="1402" t="s">
        <v>115</v>
      </c>
      <c r="G171" s="1425" t="s">
        <v>116</v>
      </c>
      <c r="H171" s="1325" t="s">
        <v>104</v>
      </c>
      <c r="I171" s="1325"/>
      <c r="J171" s="1325"/>
    </row>
    <row r="172" spans="1:10" ht="26.25" hidden="1" customHeight="1" x14ac:dyDescent="0.25">
      <c r="A172" s="1376"/>
      <c r="B172" s="1325"/>
      <c r="C172" s="1325"/>
      <c r="D172" s="1325"/>
      <c r="E172" s="1402"/>
      <c r="F172" s="1402"/>
      <c r="G172" s="1425"/>
      <c r="H172" s="51">
        <f>H14</f>
        <v>2025</v>
      </c>
      <c r="I172" s="51">
        <f t="shared" ref="I172:J172" si="40">I14</f>
        <v>2026</v>
      </c>
      <c r="J172" s="51">
        <f t="shared" si="40"/>
        <v>2027</v>
      </c>
    </row>
    <row r="173" spans="1:10" ht="26.25" hidden="1" customHeight="1" x14ac:dyDescent="0.25">
      <c r="A173" s="15">
        <v>1</v>
      </c>
      <c r="B173" s="1419">
        <v>2</v>
      </c>
      <c r="C173" s="1419"/>
      <c r="D173" s="1419"/>
      <c r="E173" s="16">
        <v>3</v>
      </c>
      <c r="F173" s="16">
        <v>4</v>
      </c>
      <c r="G173" s="16">
        <v>5</v>
      </c>
      <c r="H173" s="20">
        <v>6</v>
      </c>
      <c r="I173" s="20">
        <v>7</v>
      </c>
      <c r="J173" s="20">
        <v>8</v>
      </c>
    </row>
    <row r="174" spans="1:10" ht="26.25" hidden="1" customHeight="1" x14ac:dyDescent="0.25">
      <c r="A174" s="21"/>
      <c r="B174" s="1420" t="s">
        <v>50</v>
      </c>
      <c r="C174" s="1421"/>
      <c r="D174" s="1422"/>
      <c r="E174" s="6" t="s">
        <v>117</v>
      </c>
      <c r="F174" s="6"/>
      <c r="G174" s="8"/>
      <c r="H174" s="7"/>
      <c r="I174" s="7"/>
      <c r="J174" s="7"/>
    </row>
    <row r="175" spans="1:10" ht="26.25" hidden="1" customHeight="1" x14ac:dyDescent="0.25">
      <c r="A175" s="21"/>
      <c r="B175" s="1420" t="s">
        <v>51</v>
      </c>
      <c r="C175" s="1421"/>
      <c r="D175" s="1422"/>
      <c r="E175" s="6"/>
      <c r="F175" s="7" t="e">
        <f>H175/E175/G175</f>
        <v>#DIV/0!</v>
      </c>
      <c r="G175" s="8"/>
      <c r="H175" s="7"/>
      <c r="I175" s="7"/>
      <c r="J175" s="7"/>
    </row>
    <row r="176" spans="1:10" ht="26.25" hidden="1" customHeight="1" x14ac:dyDescent="0.25">
      <c r="A176" s="21"/>
      <c r="B176" s="1426" t="s">
        <v>9</v>
      </c>
      <c r="C176" s="1427"/>
      <c r="D176" s="1428"/>
      <c r="E176" s="6"/>
      <c r="F176" s="7" t="e">
        <f>H176/E176/G176</f>
        <v>#DIV/0!</v>
      </c>
      <c r="G176" s="8"/>
      <c r="H176" s="7"/>
      <c r="I176" s="7"/>
      <c r="J176" s="7"/>
    </row>
    <row r="177" spans="1:10" ht="26.25" hidden="1" customHeight="1" x14ac:dyDescent="0.25">
      <c r="A177" s="1321" t="s">
        <v>52</v>
      </c>
      <c r="B177" s="1322"/>
      <c r="C177" s="1322"/>
      <c r="D177" s="1322"/>
      <c r="E177" s="1322"/>
      <c r="F177" s="1322"/>
      <c r="G177" s="1323"/>
      <c r="H177" s="9">
        <f>SUM(H174:H176)</f>
        <v>0</v>
      </c>
      <c r="I177" s="9">
        <f>SUM(I174:I176)</f>
        <v>0</v>
      </c>
      <c r="J177" s="9">
        <f>SUM(J174:J176)</f>
        <v>0</v>
      </c>
    </row>
    <row r="178" spans="1:10" ht="26.25" hidden="1" customHeight="1" x14ac:dyDescent="0.25"/>
    <row r="179" spans="1:10" ht="26.25" hidden="1" customHeight="1" x14ac:dyDescent="0.25">
      <c r="B179" s="1417" t="s">
        <v>118</v>
      </c>
      <c r="C179" s="1417"/>
      <c r="D179" s="1417"/>
      <c r="E179" s="1417"/>
      <c r="F179" s="1417"/>
      <c r="G179" s="1417"/>
      <c r="H179" s="1417"/>
      <c r="I179" s="1417"/>
      <c r="J179" s="1417"/>
    </row>
    <row r="180" spans="1:10" ht="26.25" hidden="1" customHeight="1" x14ac:dyDescent="0.25">
      <c r="A180" s="1376" t="s">
        <v>106</v>
      </c>
      <c r="B180" s="1325" t="s">
        <v>77</v>
      </c>
      <c r="C180" s="1325"/>
      <c r="D180" s="1325"/>
      <c r="E180" s="1376" t="s">
        <v>82</v>
      </c>
      <c r="F180" s="1344" t="s">
        <v>78</v>
      </c>
      <c r="G180" s="1344" t="s">
        <v>85</v>
      </c>
      <c r="H180" s="1325" t="s">
        <v>104</v>
      </c>
      <c r="I180" s="1325"/>
      <c r="J180" s="1325"/>
    </row>
    <row r="181" spans="1:10" ht="26.25" hidden="1" customHeight="1" x14ac:dyDescent="0.25">
      <c r="A181" s="1376"/>
      <c r="B181" s="1325"/>
      <c r="C181" s="1325"/>
      <c r="D181" s="1325"/>
      <c r="E181" s="1376"/>
      <c r="F181" s="1344"/>
      <c r="G181" s="1344"/>
      <c r="H181" s="51">
        <f>H14</f>
        <v>2025</v>
      </c>
      <c r="I181" s="51">
        <f t="shared" ref="I181:J181" si="41">I14</f>
        <v>2026</v>
      </c>
      <c r="J181" s="51">
        <f t="shared" si="41"/>
        <v>2027</v>
      </c>
    </row>
    <row r="182" spans="1:10" ht="26.25" hidden="1" customHeight="1" x14ac:dyDescent="0.25">
      <c r="A182" s="15">
        <v>1</v>
      </c>
      <c r="B182" s="1419">
        <v>2</v>
      </c>
      <c r="C182" s="1419"/>
      <c r="D182" s="1419"/>
      <c r="E182" s="16">
        <v>3</v>
      </c>
      <c r="F182" s="16">
        <v>4</v>
      </c>
      <c r="G182" s="16">
        <v>5</v>
      </c>
      <c r="H182" s="20">
        <v>6</v>
      </c>
      <c r="I182" s="20">
        <v>7</v>
      </c>
      <c r="J182" s="20">
        <v>8</v>
      </c>
    </row>
    <row r="183" spans="1:10" ht="26.25" hidden="1" customHeight="1" x14ac:dyDescent="0.25">
      <c r="A183" s="21"/>
      <c r="B183" s="1413" t="s">
        <v>119</v>
      </c>
      <c r="C183" s="1414"/>
      <c r="D183" s="1415"/>
      <c r="E183" s="17" t="s">
        <v>55</v>
      </c>
      <c r="F183" s="7" t="e">
        <f t="shared" ref="F183:F184" si="42">H183/G183</f>
        <v>#REF!</v>
      </c>
      <c r="G183" s="799" t="e">
        <f>'расшифровка 4'!#REF!</f>
        <v>#REF!</v>
      </c>
      <c r="H183" s="67"/>
      <c r="I183" s="67"/>
      <c r="J183" s="67"/>
    </row>
    <row r="184" spans="1:10" ht="26.25" hidden="1" customHeight="1" x14ac:dyDescent="0.25">
      <c r="A184" s="21"/>
      <c r="B184" s="1413" t="s">
        <v>56</v>
      </c>
      <c r="C184" s="1414"/>
      <c r="D184" s="1415"/>
      <c r="E184" s="17" t="s">
        <v>55</v>
      </c>
      <c r="F184" s="7" t="e">
        <f t="shared" si="42"/>
        <v>#REF!</v>
      </c>
      <c r="G184" s="799" t="e">
        <f>'расшифровка 4'!#REF!</f>
        <v>#REF!</v>
      </c>
      <c r="H184" s="67"/>
      <c r="I184" s="67"/>
      <c r="J184" s="67"/>
    </row>
    <row r="185" spans="1:10" ht="26.25" hidden="1" customHeight="1" x14ac:dyDescent="0.25">
      <c r="A185" s="21"/>
      <c r="B185" s="1413"/>
      <c r="C185" s="1414"/>
      <c r="D185" s="1415"/>
      <c r="E185" s="17"/>
      <c r="F185" s="7" t="e">
        <f t="shared" ref="F185:F187" si="43">H185/G185</f>
        <v>#DIV/0!</v>
      </c>
      <c r="G185" s="7"/>
      <c r="H185" s="67"/>
      <c r="I185" s="67"/>
      <c r="J185" s="67"/>
    </row>
    <row r="186" spans="1:10" ht="26.25" hidden="1" customHeight="1" x14ac:dyDescent="0.25">
      <c r="A186" s="21"/>
      <c r="B186" s="1413"/>
      <c r="C186" s="1414"/>
      <c r="D186" s="1415"/>
      <c r="E186" s="17" t="s">
        <v>55</v>
      </c>
      <c r="F186" s="7" t="e">
        <f t="shared" si="43"/>
        <v>#DIV/0!</v>
      </c>
      <c r="G186" s="7"/>
      <c r="H186" s="67"/>
      <c r="I186" s="67"/>
      <c r="J186" s="67"/>
    </row>
    <row r="187" spans="1:10" ht="26.25" hidden="1" customHeight="1" x14ac:dyDescent="0.25">
      <c r="A187" s="21"/>
      <c r="B187" s="1383"/>
      <c r="C187" s="1416"/>
      <c r="D187" s="1384"/>
      <c r="E187" s="18"/>
      <c r="F187" s="7" t="e">
        <f t="shared" si="43"/>
        <v>#DIV/0!</v>
      </c>
      <c r="G187" s="7"/>
      <c r="H187" s="67"/>
      <c r="I187" s="67"/>
      <c r="J187" s="67"/>
    </row>
    <row r="188" spans="1:10" ht="26.25" hidden="1" customHeight="1" x14ac:dyDescent="0.25">
      <c r="A188" s="1321" t="s">
        <v>59</v>
      </c>
      <c r="B188" s="1322"/>
      <c r="C188" s="1322"/>
      <c r="D188" s="1322"/>
      <c r="E188" s="1322"/>
      <c r="F188" s="1322"/>
      <c r="G188" s="1323"/>
      <c r="H188" s="9">
        <f>SUM(H183:H187)</f>
        <v>0</v>
      </c>
      <c r="I188" s="9">
        <f>SUM(I183:I187)</f>
        <v>0</v>
      </c>
      <c r="J188" s="9">
        <f>SUM(J183:J187)</f>
        <v>0</v>
      </c>
    </row>
    <row r="189" spans="1:10" hidden="1" x14ac:dyDescent="0.25"/>
    <row r="190" spans="1:10" ht="21.95" hidden="1" customHeight="1" x14ac:dyDescent="0.25">
      <c r="B190" s="1417" t="s">
        <v>120</v>
      </c>
      <c r="C190" s="1417"/>
      <c r="D190" s="1417"/>
      <c r="E190" s="1417"/>
      <c r="F190" s="1417"/>
      <c r="G190" s="1417"/>
      <c r="H190" s="1417"/>
      <c r="I190" s="1417"/>
      <c r="J190" s="1417"/>
    </row>
    <row r="191" spans="1:10" ht="23.45" hidden="1" customHeight="1" x14ac:dyDescent="0.25">
      <c r="A191" s="1376" t="s">
        <v>106</v>
      </c>
      <c r="B191" s="1325" t="s">
        <v>77</v>
      </c>
      <c r="C191" s="1325"/>
      <c r="D191" s="1325"/>
      <c r="E191" s="1402" t="s">
        <v>122</v>
      </c>
      <c r="F191" s="1429" t="s">
        <v>86</v>
      </c>
      <c r="G191" s="1429" t="s">
        <v>123</v>
      </c>
      <c r="H191" s="1325" t="s">
        <v>104</v>
      </c>
      <c r="I191" s="1325"/>
      <c r="J191" s="1325"/>
    </row>
    <row r="192" spans="1:10" ht="23.45" hidden="1" customHeight="1" x14ac:dyDescent="0.25">
      <c r="A192" s="1376"/>
      <c r="B192" s="1325"/>
      <c r="C192" s="1325"/>
      <c r="D192" s="1325"/>
      <c r="E192" s="1402"/>
      <c r="F192" s="1429"/>
      <c r="G192" s="1429"/>
      <c r="H192" s="51">
        <f>H14</f>
        <v>2025</v>
      </c>
      <c r="I192" s="51">
        <f t="shared" ref="I192:J192" si="44">I14</f>
        <v>2026</v>
      </c>
      <c r="J192" s="51">
        <f t="shared" si="44"/>
        <v>2027</v>
      </c>
    </row>
    <row r="193" spans="1:10" ht="15.95" hidden="1" customHeight="1" x14ac:dyDescent="0.25">
      <c r="A193" s="15">
        <v>1</v>
      </c>
      <c r="B193" s="1419">
        <v>2</v>
      </c>
      <c r="C193" s="1419"/>
      <c r="D193" s="1419"/>
      <c r="E193" s="16">
        <v>3</v>
      </c>
      <c r="F193" s="16">
        <v>4</v>
      </c>
      <c r="G193" s="16">
        <v>5</v>
      </c>
      <c r="H193" s="20">
        <v>6</v>
      </c>
      <c r="I193" s="20">
        <v>7</v>
      </c>
      <c r="J193" s="20">
        <v>8</v>
      </c>
    </row>
    <row r="194" spans="1:10" ht="20.25" hidden="1" customHeight="1" x14ac:dyDescent="0.25">
      <c r="A194" s="21">
        <v>1</v>
      </c>
      <c r="B194" s="1420" t="s">
        <v>60</v>
      </c>
      <c r="C194" s="1421"/>
      <c r="D194" s="1422"/>
      <c r="E194" s="23"/>
      <c r="F194" s="7"/>
      <c r="G194" s="67"/>
      <c r="H194" s="7"/>
      <c r="I194" s="7"/>
      <c r="J194" s="7"/>
    </row>
    <row r="195" spans="1:10" ht="20.25" hidden="1" customHeight="1" x14ac:dyDescent="0.25">
      <c r="A195" s="21">
        <v>2</v>
      </c>
      <c r="B195" s="1420" t="s">
        <v>121</v>
      </c>
      <c r="C195" s="1421"/>
      <c r="D195" s="1422"/>
      <c r="E195" s="23"/>
      <c r="F195" s="7"/>
      <c r="G195" s="67"/>
      <c r="H195" s="7"/>
      <c r="I195" s="7"/>
      <c r="J195" s="7"/>
    </row>
    <row r="196" spans="1:10" ht="21.95" hidden="1" customHeight="1" x14ac:dyDescent="0.25">
      <c r="A196" s="1321" t="s">
        <v>61</v>
      </c>
      <c r="B196" s="1322"/>
      <c r="C196" s="1322"/>
      <c r="D196" s="1322"/>
      <c r="E196" s="1322"/>
      <c r="F196" s="1322"/>
      <c r="G196" s="1323"/>
      <c r="H196" s="9">
        <f>SUM(H194:H195)</f>
        <v>0</v>
      </c>
      <c r="I196" s="9">
        <f>SUM(I194:I195)</f>
        <v>0</v>
      </c>
      <c r="J196" s="9">
        <f>SUM(J194:J195)</f>
        <v>0</v>
      </c>
    </row>
    <row r="197" spans="1:10" hidden="1" x14ac:dyDescent="0.25"/>
    <row r="198" spans="1:10" ht="21.95" customHeight="1" x14ac:dyDescent="0.25">
      <c r="B198" s="1417" t="s">
        <v>138</v>
      </c>
      <c r="C198" s="1417"/>
      <c r="D198" s="1417"/>
      <c r="E198" s="1417"/>
      <c r="F198" s="1417"/>
      <c r="G198" s="1417"/>
      <c r="H198" s="1417"/>
      <c r="I198" s="1417"/>
      <c r="J198" s="1417"/>
    </row>
    <row r="199" spans="1:10" ht="23.45" customHeight="1" x14ac:dyDescent="0.25">
      <c r="A199" s="1341" t="s">
        <v>106</v>
      </c>
      <c r="B199" s="1430" t="s">
        <v>77</v>
      </c>
      <c r="C199" s="1431"/>
      <c r="D199" s="1432"/>
      <c r="E199" s="1376" t="s">
        <v>82</v>
      </c>
      <c r="F199" s="1402" t="s">
        <v>35</v>
      </c>
      <c r="G199" s="1344" t="s">
        <v>111</v>
      </c>
      <c r="H199" s="1325" t="s">
        <v>104</v>
      </c>
      <c r="I199" s="1325"/>
      <c r="J199" s="1325"/>
    </row>
    <row r="200" spans="1:10" ht="23.45" customHeight="1" x14ac:dyDescent="0.25">
      <c r="A200" s="1342"/>
      <c r="B200" s="1433"/>
      <c r="C200" s="1434"/>
      <c r="D200" s="1435"/>
      <c r="E200" s="1376"/>
      <c r="F200" s="1402"/>
      <c r="G200" s="1344"/>
      <c r="H200" s="51">
        <f>H14</f>
        <v>2025</v>
      </c>
      <c r="I200" s="51">
        <f t="shared" ref="I200:J200" si="45">I14</f>
        <v>2026</v>
      </c>
      <c r="J200" s="51">
        <f t="shared" si="45"/>
        <v>2027</v>
      </c>
    </row>
    <row r="201" spans="1:10" ht="15.95" customHeight="1" x14ac:dyDescent="0.25">
      <c r="A201" s="15">
        <v>1</v>
      </c>
      <c r="B201" s="1419">
        <v>2</v>
      </c>
      <c r="C201" s="1419"/>
      <c r="D201" s="1419"/>
      <c r="E201" s="16">
        <v>3</v>
      </c>
      <c r="F201" s="16">
        <v>4</v>
      </c>
      <c r="G201" s="16">
        <v>5</v>
      </c>
      <c r="H201" s="20">
        <v>6</v>
      </c>
      <c r="I201" s="20">
        <v>7</v>
      </c>
      <c r="J201" s="20">
        <v>8</v>
      </c>
    </row>
    <row r="202" spans="1:10" ht="30.95" customHeight="1" x14ac:dyDescent="0.25">
      <c r="A202" s="24">
        <v>1</v>
      </c>
      <c r="B202" s="1439" t="s">
        <v>62</v>
      </c>
      <c r="C202" s="1440"/>
      <c r="D202" s="1441"/>
      <c r="E202" s="25" t="s">
        <v>117</v>
      </c>
      <c r="F202" s="26" t="s">
        <v>117</v>
      </c>
      <c r="G202" s="27" t="s">
        <v>117</v>
      </c>
      <c r="H202" s="33">
        <f>SUM(H203:H221)</f>
        <v>20000</v>
      </c>
      <c r="I202" s="33">
        <f t="shared" ref="I202:J202" si="46">SUM(I203:I221)</f>
        <v>0</v>
      </c>
      <c r="J202" s="33">
        <f t="shared" si="46"/>
        <v>0</v>
      </c>
    </row>
    <row r="203" spans="1:10" ht="17.649999999999999" hidden="1" customHeight="1" x14ac:dyDescent="0.25">
      <c r="A203" s="21"/>
      <c r="B203" s="1436" t="s">
        <v>443</v>
      </c>
      <c r="C203" s="1437"/>
      <c r="D203" s="1438"/>
      <c r="E203" s="806" t="s">
        <v>125</v>
      </c>
      <c r="F203" s="807"/>
      <c r="G203" s="821" t="e">
        <f>H203/F203/12</f>
        <v>#DIV/0!</v>
      </c>
      <c r="H203" s="67"/>
      <c r="I203" s="67"/>
      <c r="J203" s="67"/>
    </row>
    <row r="204" spans="1:10" ht="17.649999999999999" hidden="1" customHeight="1" x14ac:dyDescent="0.25">
      <c r="A204" s="21"/>
      <c r="B204" s="1436" t="s">
        <v>129</v>
      </c>
      <c r="C204" s="1437"/>
      <c r="D204" s="1438"/>
      <c r="E204" s="806" t="s">
        <v>98</v>
      </c>
      <c r="F204" s="93"/>
      <c r="G204" s="808" t="e">
        <f>H204/F204</f>
        <v>#DIV/0!</v>
      </c>
      <c r="H204" s="67"/>
      <c r="I204" s="67"/>
      <c r="J204" s="67"/>
    </row>
    <row r="205" spans="1:10" ht="17.649999999999999" hidden="1" customHeight="1" x14ac:dyDescent="0.25">
      <c r="A205" s="21"/>
      <c r="B205" s="1436" t="s">
        <v>627</v>
      </c>
      <c r="C205" s="1437"/>
      <c r="D205" s="1438"/>
      <c r="E205" s="806" t="s">
        <v>98</v>
      </c>
      <c r="F205" s="576"/>
      <c r="G205" s="808" t="e">
        <f t="shared" ref="G205:G221" si="47">H205/F205</f>
        <v>#DIV/0!</v>
      </c>
      <c r="H205" s="67"/>
      <c r="I205" s="67"/>
      <c r="J205" s="67"/>
    </row>
    <row r="206" spans="1:10" ht="17.649999999999999" hidden="1" customHeight="1" x14ac:dyDescent="0.25">
      <c r="A206" s="21"/>
      <c r="B206" s="1436" t="s">
        <v>628</v>
      </c>
      <c r="C206" s="1437"/>
      <c r="D206" s="1438"/>
      <c r="E206" s="806" t="s">
        <v>98</v>
      </c>
      <c r="F206" s="576"/>
      <c r="G206" s="808" t="e">
        <f t="shared" si="47"/>
        <v>#DIV/0!</v>
      </c>
      <c r="H206" s="67"/>
      <c r="I206" s="67"/>
      <c r="J206" s="67"/>
    </row>
    <row r="207" spans="1:10" ht="17.649999999999999" hidden="1" customHeight="1" x14ac:dyDescent="0.25">
      <c r="A207" s="21"/>
      <c r="B207" s="1436" t="s">
        <v>131</v>
      </c>
      <c r="C207" s="1437"/>
      <c r="D207" s="1438"/>
      <c r="E207" s="806" t="s">
        <v>98</v>
      </c>
      <c r="F207" s="576"/>
      <c r="G207" s="808" t="e">
        <f t="shared" si="47"/>
        <v>#DIV/0!</v>
      </c>
      <c r="H207" s="67"/>
      <c r="I207" s="67"/>
      <c r="J207" s="67"/>
    </row>
    <row r="208" spans="1:10" ht="17.649999999999999" hidden="1" customHeight="1" x14ac:dyDescent="0.25">
      <c r="A208" s="21"/>
      <c r="B208" s="1436" t="s">
        <v>126</v>
      </c>
      <c r="C208" s="1437"/>
      <c r="D208" s="1438"/>
      <c r="E208" s="806" t="s">
        <v>92</v>
      </c>
      <c r="F208" s="93"/>
      <c r="G208" s="821" t="e">
        <f>H208/F208/12</f>
        <v>#DIV/0!</v>
      </c>
      <c r="H208" s="67"/>
      <c r="I208" s="67"/>
      <c r="J208" s="67"/>
    </row>
    <row r="209" spans="1:10" ht="17.649999999999999" hidden="1" customHeight="1" x14ac:dyDescent="0.25">
      <c r="A209" s="21"/>
      <c r="B209" s="1436" t="s">
        <v>215</v>
      </c>
      <c r="C209" s="1437"/>
      <c r="D209" s="1438"/>
      <c r="E209" s="806" t="s">
        <v>92</v>
      </c>
      <c r="F209" s="93"/>
      <c r="G209" s="808" t="e">
        <f t="shared" si="47"/>
        <v>#DIV/0!</v>
      </c>
      <c r="H209" s="67"/>
      <c r="I209" s="67"/>
      <c r="J209" s="67"/>
    </row>
    <row r="210" spans="1:10" ht="17.649999999999999" hidden="1" customHeight="1" x14ac:dyDescent="0.25">
      <c r="A210" s="21"/>
      <c r="B210" s="1436" t="s">
        <v>130</v>
      </c>
      <c r="C210" s="1437"/>
      <c r="D210" s="1438"/>
      <c r="E210" s="806" t="s">
        <v>92</v>
      </c>
      <c r="F210" s="93"/>
      <c r="G210" s="808" t="e">
        <f t="shared" si="47"/>
        <v>#DIV/0!</v>
      </c>
      <c r="H210" s="67"/>
      <c r="I210" s="67"/>
      <c r="J210" s="67"/>
    </row>
    <row r="211" spans="1:10" ht="17.649999999999999" hidden="1" customHeight="1" x14ac:dyDescent="0.25">
      <c r="A211" s="21"/>
      <c r="B211" s="1436" t="s">
        <v>623</v>
      </c>
      <c r="C211" s="1437"/>
      <c r="D211" s="1438"/>
      <c r="E211" s="806" t="s">
        <v>98</v>
      </c>
      <c r="F211" s="93"/>
      <c r="G211" s="808" t="e">
        <f t="shared" si="47"/>
        <v>#DIV/0!</v>
      </c>
      <c r="H211" s="67"/>
      <c r="I211" s="67"/>
      <c r="J211" s="67"/>
    </row>
    <row r="212" spans="1:10" ht="17.649999999999999" hidden="1" customHeight="1" x14ac:dyDescent="0.25">
      <c r="A212" s="21"/>
      <c r="B212" s="1436" t="s">
        <v>629</v>
      </c>
      <c r="C212" s="1437"/>
      <c r="D212" s="1438"/>
      <c r="E212" s="806" t="s">
        <v>98</v>
      </c>
      <c r="F212" s="93"/>
      <c r="G212" s="808" t="e">
        <f t="shared" si="47"/>
        <v>#DIV/0!</v>
      </c>
      <c r="H212" s="67"/>
      <c r="I212" s="67"/>
      <c r="J212" s="67"/>
    </row>
    <row r="213" spans="1:10" ht="17.649999999999999" hidden="1" customHeight="1" x14ac:dyDescent="0.25">
      <c r="A213" s="21"/>
      <c r="B213" s="1436" t="s">
        <v>631</v>
      </c>
      <c r="C213" s="1437"/>
      <c r="D213" s="1438"/>
      <c r="E213" s="806" t="s">
        <v>95</v>
      </c>
      <c r="F213" s="576"/>
      <c r="G213" s="808" t="e">
        <f t="shared" si="47"/>
        <v>#DIV/0!</v>
      </c>
      <c r="H213" s="67"/>
      <c r="I213" s="67"/>
      <c r="J213" s="67"/>
    </row>
    <row r="214" spans="1:10" ht="17.649999999999999" hidden="1" customHeight="1" x14ac:dyDescent="0.25">
      <c r="A214" s="21"/>
      <c r="B214" s="1436" t="s">
        <v>630</v>
      </c>
      <c r="C214" s="1437"/>
      <c r="D214" s="1438"/>
      <c r="E214" s="806" t="s">
        <v>95</v>
      </c>
      <c r="F214" s="576"/>
      <c r="G214" s="808" t="e">
        <f t="shared" si="47"/>
        <v>#DIV/0!</v>
      </c>
      <c r="H214" s="67"/>
      <c r="I214" s="67"/>
      <c r="J214" s="67"/>
    </row>
    <row r="215" spans="1:10" ht="17.649999999999999" hidden="1" customHeight="1" x14ac:dyDescent="0.25">
      <c r="A215" s="21"/>
      <c r="B215" s="1442" t="s">
        <v>685</v>
      </c>
      <c r="C215" s="1443"/>
      <c r="D215" s="1444"/>
      <c r="E215" s="806" t="s">
        <v>95</v>
      </c>
      <c r="F215" s="576"/>
      <c r="G215" s="808" t="e">
        <f t="shared" si="47"/>
        <v>#DIV/0!</v>
      </c>
      <c r="H215" s="67"/>
      <c r="I215" s="67"/>
      <c r="J215" s="67"/>
    </row>
    <row r="216" spans="1:10" ht="17.649999999999999" hidden="1" customHeight="1" x14ac:dyDescent="0.25">
      <c r="A216" s="21"/>
      <c r="B216" s="1442" t="s">
        <v>686</v>
      </c>
      <c r="C216" s="1443"/>
      <c r="D216" s="1444"/>
      <c r="E216" s="806" t="s">
        <v>95</v>
      </c>
      <c r="F216" s="576"/>
      <c r="G216" s="808" t="e">
        <f t="shared" si="47"/>
        <v>#DIV/0!</v>
      </c>
      <c r="H216" s="67"/>
      <c r="I216" s="67"/>
      <c r="J216" s="67"/>
    </row>
    <row r="217" spans="1:10" ht="33" customHeight="1" x14ac:dyDescent="0.25">
      <c r="A217" s="21"/>
      <c r="B217" s="1442" t="s">
        <v>925</v>
      </c>
      <c r="C217" s="1443"/>
      <c r="D217" s="1444"/>
      <c r="E217" s="806" t="s">
        <v>95</v>
      </c>
      <c r="F217" s="576">
        <v>1</v>
      </c>
      <c r="G217" s="808">
        <f t="shared" si="47"/>
        <v>20000</v>
      </c>
      <c r="H217" s="1964">
        <v>20000</v>
      </c>
      <c r="I217" s="67"/>
      <c r="J217" s="67"/>
    </row>
    <row r="218" spans="1:10" ht="17.649999999999999" hidden="1" customHeight="1" x14ac:dyDescent="0.25">
      <c r="A218" s="21"/>
      <c r="B218" s="1442"/>
      <c r="C218" s="1443"/>
      <c r="D218" s="1444"/>
      <c r="E218" s="806"/>
      <c r="F218" s="576"/>
      <c r="G218" s="808" t="e">
        <f t="shared" si="47"/>
        <v>#DIV/0!</v>
      </c>
      <c r="H218" s="67"/>
      <c r="I218" s="67"/>
      <c r="J218" s="67"/>
    </row>
    <row r="219" spans="1:10" ht="31.15" hidden="1" customHeight="1" x14ac:dyDescent="0.25">
      <c r="A219" s="21"/>
      <c r="B219" s="1445" t="s">
        <v>640</v>
      </c>
      <c r="C219" s="1446"/>
      <c r="D219" s="1447"/>
      <c r="E219" s="820" t="s">
        <v>96</v>
      </c>
      <c r="F219" s="71"/>
      <c r="G219" s="7" t="e">
        <f t="shared" si="47"/>
        <v>#DIV/0!</v>
      </c>
      <c r="H219" s="67"/>
      <c r="I219" s="67"/>
      <c r="J219" s="67"/>
    </row>
    <row r="220" spans="1:10" ht="17.649999999999999" hidden="1" customHeight="1" x14ac:dyDescent="0.25">
      <c r="A220" s="21"/>
      <c r="B220" s="1442"/>
      <c r="C220" s="1443"/>
      <c r="D220" s="1444"/>
      <c r="E220" s="806" t="s">
        <v>92</v>
      </c>
      <c r="F220" s="93"/>
      <c r="G220" s="808" t="e">
        <f t="shared" si="47"/>
        <v>#DIV/0!</v>
      </c>
      <c r="H220" s="67"/>
      <c r="I220" s="67"/>
      <c r="J220" s="67"/>
    </row>
    <row r="221" spans="1:10" ht="32.25" hidden="1" customHeight="1" x14ac:dyDescent="0.25">
      <c r="A221" s="21"/>
      <c r="B221" s="1383" t="s">
        <v>822</v>
      </c>
      <c r="C221" s="1416"/>
      <c r="D221" s="1384"/>
      <c r="E221" s="114" t="s">
        <v>96</v>
      </c>
      <c r="F221" s="71">
        <v>120</v>
      </c>
      <c r="G221" s="7">
        <f t="shared" si="47"/>
        <v>0</v>
      </c>
      <c r="H221" s="67"/>
      <c r="I221" s="67"/>
      <c r="J221" s="67"/>
    </row>
    <row r="222" spans="1:10" ht="28.5" hidden="1" customHeight="1" x14ac:dyDescent="0.25">
      <c r="A222" s="801">
        <v>2</v>
      </c>
      <c r="B222" s="1448" t="s">
        <v>133</v>
      </c>
      <c r="C222" s="1449"/>
      <c r="D222" s="1450"/>
      <c r="E222" s="797" t="s">
        <v>92</v>
      </c>
      <c r="F222" s="798"/>
      <c r="G222" s="799" t="e">
        <f>H222/F222</f>
        <v>#DIV/0!</v>
      </c>
      <c r="H222" s="800"/>
      <c r="I222" s="800"/>
      <c r="J222" s="800"/>
    </row>
    <row r="223" spans="1:10" ht="27.75" hidden="1" customHeight="1" x14ac:dyDescent="0.25">
      <c r="A223" s="24">
        <v>3</v>
      </c>
      <c r="B223" s="1451" t="s">
        <v>134</v>
      </c>
      <c r="C223" s="1452"/>
      <c r="D223" s="1453"/>
      <c r="E223" s="25" t="s">
        <v>117</v>
      </c>
      <c r="F223" s="26" t="s">
        <v>117</v>
      </c>
      <c r="G223" s="27" t="s">
        <v>117</v>
      </c>
      <c r="H223" s="33">
        <f>SUM(H224:H229)</f>
        <v>0</v>
      </c>
      <c r="I223" s="33">
        <f t="shared" ref="I223:J223" si="48">SUM(I224:I229)</f>
        <v>0</v>
      </c>
      <c r="J223" s="33">
        <f t="shared" si="48"/>
        <v>0</v>
      </c>
    </row>
    <row r="224" spans="1:10" ht="17.649999999999999" hidden="1" customHeight="1" x14ac:dyDescent="0.25">
      <c r="A224" s="21"/>
      <c r="B224" s="1383" t="s">
        <v>823</v>
      </c>
      <c r="C224" s="1416"/>
      <c r="D224" s="1384"/>
      <c r="E224" s="114" t="s">
        <v>95</v>
      </c>
      <c r="F224" s="72"/>
      <c r="G224" s="7" t="e">
        <f>H224/F224</f>
        <v>#DIV/0!</v>
      </c>
      <c r="H224" s="67"/>
      <c r="I224" s="67"/>
      <c r="J224" s="67"/>
    </row>
    <row r="225" spans="1:10" ht="17.649999999999999" hidden="1" customHeight="1" x14ac:dyDescent="0.25">
      <c r="A225" s="21"/>
      <c r="B225" s="1383"/>
      <c r="C225" s="1416"/>
      <c r="D225" s="1384"/>
      <c r="E225" s="114" t="s">
        <v>95</v>
      </c>
      <c r="F225" s="72"/>
      <c r="G225" s="7" t="e">
        <f t="shared" ref="G225:G227" si="49">H225/F225</f>
        <v>#DIV/0!</v>
      </c>
      <c r="H225" s="67"/>
      <c r="I225" s="67"/>
      <c r="J225" s="67"/>
    </row>
    <row r="226" spans="1:10" ht="17.649999999999999" hidden="1" customHeight="1" x14ac:dyDescent="0.25">
      <c r="A226" s="21"/>
      <c r="B226" s="1383"/>
      <c r="C226" s="1416"/>
      <c r="D226" s="1384"/>
      <c r="E226" s="114" t="s">
        <v>95</v>
      </c>
      <c r="F226" s="72"/>
      <c r="G226" s="7" t="e">
        <f t="shared" si="49"/>
        <v>#DIV/0!</v>
      </c>
      <c r="H226" s="67"/>
      <c r="I226" s="67"/>
      <c r="J226" s="67"/>
    </row>
    <row r="227" spans="1:10" ht="17.649999999999999" hidden="1" customHeight="1" x14ac:dyDescent="0.25">
      <c r="A227" s="21"/>
      <c r="B227" s="1383"/>
      <c r="C227" s="1416"/>
      <c r="D227" s="1384"/>
      <c r="E227" s="114" t="s">
        <v>95</v>
      </c>
      <c r="F227" s="72"/>
      <c r="G227" s="7" t="e">
        <f t="shared" si="49"/>
        <v>#DIV/0!</v>
      </c>
      <c r="H227" s="67"/>
      <c r="I227" s="67"/>
      <c r="J227" s="67"/>
    </row>
    <row r="228" spans="1:10" ht="17.649999999999999" hidden="1" customHeight="1" x14ac:dyDescent="0.25">
      <c r="A228" s="21"/>
      <c r="B228" s="1383"/>
      <c r="C228" s="1416"/>
      <c r="D228" s="1384"/>
      <c r="E228" s="114" t="s">
        <v>95</v>
      </c>
      <c r="F228" s="72"/>
      <c r="G228" s="7" t="e">
        <f>H228/F228</f>
        <v>#DIV/0!</v>
      </c>
      <c r="H228" s="67"/>
      <c r="I228" s="67"/>
      <c r="J228" s="67"/>
    </row>
    <row r="229" spans="1:10" ht="22.5" hidden="1" customHeight="1" x14ac:dyDescent="0.25">
      <c r="A229" s="21"/>
      <c r="B229" s="1383" t="s">
        <v>835</v>
      </c>
      <c r="C229" s="1416"/>
      <c r="D229" s="1384"/>
      <c r="E229" s="1043" t="s">
        <v>95</v>
      </c>
      <c r="F229" s="71">
        <v>1</v>
      </c>
      <c r="G229" s="7">
        <f>H229/F229</f>
        <v>0</v>
      </c>
      <c r="H229" s="67"/>
      <c r="I229" s="67"/>
      <c r="J229" s="67"/>
    </row>
    <row r="230" spans="1:10" ht="39" hidden="1" customHeight="1" x14ac:dyDescent="0.25">
      <c r="A230" s="24">
        <v>4</v>
      </c>
      <c r="B230" s="1439" t="s">
        <v>135</v>
      </c>
      <c r="C230" s="1440"/>
      <c r="D230" s="1441"/>
      <c r="E230" s="25" t="s">
        <v>117</v>
      </c>
      <c r="F230" s="26" t="s">
        <v>117</v>
      </c>
      <c r="G230" s="27" t="s">
        <v>117</v>
      </c>
      <c r="H230" s="33">
        <f>SUM(H231:H236)</f>
        <v>0</v>
      </c>
      <c r="I230" s="33">
        <f t="shared" ref="I230:J230" si="50">SUM(I231:I236)</f>
        <v>0</v>
      </c>
      <c r="J230" s="33">
        <f t="shared" si="50"/>
        <v>0</v>
      </c>
    </row>
    <row r="231" spans="1:10" s="32" customFormat="1" ht="17.100000000000001" hidden="1" customHeight="1" x14ac:dyDescent="0.25">
      <c r="A231" s="29"/>
      <c r="B231" s="1454" t="s">
        <v>838</v>
      </c>
      <c r="C231" s="1455"/>
      <c r="D231" s="1456"/>
      <c r="E231" s="87" t="s">
        <v>96</v>
      </c>
      <c r="F231" s="88">
        <v>2</v>
      </c>
      <c r="G231" s="7">
        <f>H231/F231</f>
        <v>0</v>
      </c>
      <c r="H231" s="67"/>
      <c r="I231" s="67"/>
      <c r="J231" s="67"/>
    </row>
    <row r="232" spans="1:10" s="32" customFormat="1" ht="17.100000000000001" hidden="1" customHeight="1" x14ac:dyDescent="0.25">
      <c r="A232" s="29"/>
      <c r="B232" s="1454"/>
      <c r="C232" s="1455"/>
      <c r="D232" s="1456"/>
      <c r="E232" s="87" t="s">
        <v>96</v>
      </c>
      <c r="F232" s="88"/>
      <c r="G232" s="7" t="e">
        <f t="shared" ref="G232:G250" si="51">H232/F232</f>
        <v>#DIV/0!</v>
      </c>
      <c r="H232" s="67"/>
      <c r="I232" s="67"/>
      <c r="J232" s="67"/>
    </row>
    <row r="233" spans="1:10" s="32" customFormat="1" ht="17.100000000000001" hidden="1" customHeight="1" x14ac:dyDescent="0.25">
      <c r="A233" s="29"/>
      <c r="B233" s="1454"/>
      <c r="C233" s="1455"/>
      <c r="D233" s="1456"/>
      <c r="E233" s="87" t="s">
        <v>96</v>
      </c>
      <c r="F233" s="88"/>
      <c r="G233" s="7" t="e">
        <f t="shared" si="51"/>
        <v>#DIV/0!</v>
      </c>
      <c r="H233" s="67"/>
      <c r="I233" s="67"/>
      <c r="J233" s="67"/>
    </row>
    <row r="234" spans="1:10" s="32" customFormat="1" ht="17.100000000000001" hidden="1" customHeight="1" x14ac:dyDescent="0.25">
      <c r="A234" s="29"/>
      <c r="B234" s="1454"/>
      <c r="C234" s="1455"/>
      <c r="D234" s="1456"/>
      <c r="E234" s="87" t="s">
        <v>96</v>
      </c>
      <c r="F234" s="88"/>
      <c r="G234" s="7" t="e">
        <f t="shared" si="51"/>
        <v>#DIV/0!</v>
      </c>
      <c r="H234" s="67"/>
      <c r="I234" s="67"/>
      <c r="J234" s="67"/>
    </row>
    <row r="235" spans="1:10" s="32" customFormat="1" ht="17.100000000000001" hidden="1" customHeight="1" x14ac:dyDescent="0.25">
      <c r="A235" s="29"/>
      <c r="B235" s="1454"/>
      <c r="C235" s="1455"/>
      <c r="D235" s="1456"/>
      <c r="E235" s="87" t="s">
        <v>96</v>
      </c>
      <c r="F235" s="88"/>
      <c r="G235" s="7" t="e">
        <f t="shared" si="51"/>
        <v>#DIV/0!</v>
      </c>
      <c r="H235" s="67"/>
      <c r="I235" s="67"/>
      <c r="J235" s="67"/>
    </row>
    <row r="236" spans="1:10" s="32" customFormat="1" ht="17.100000000000001" hidden="1" customHeight="1" x14ac:dyDescent="0.25">
      <c r="A236" s="29"/>
      <c r="B236" s="1454"/>
      <c r="C236" s="1455"/>
      <c r="D236" s="1456"/>
      <c r="E236" s="87" t="s">
        <v>96</v>
      </c>
      <c r="F236" s="88"/>
      <c r="G236" s="7" t="e">
        <f>H236/F236</f>
        <v>#DIV/0!</v>
      </c>
      <c r="H236" s="67"/>
      <c r="I236" s="67"/>
      <c r="J236" s="67"/>
    </row>
    <row r="237" spans="1:10" s="32" customFormat="1" ht="36" hidden="1" customHeight="1" x14ac:dyDescent="0.25">
      <c r="A237" s="24">
        <v>5</v>
      </c>
      <c r="B237" s="1439" t="s">
        <v>136</v>
      </c>
      <c r="C237" s="1440"/>
      <c r="D237" s="1441"/>
      <c r="E237" s="25" t="s">
        <v>117</v>
      </c>
      <c r="F237" s="26" t="s">
        <v>117</v>
      </c>
      <c r="G237" s="27" t="s">
        <v>117</v>
      </c>
      <c r="H237" s="33">
        <f>SUM(H238:H243)</f>
        <v>0</v>
      </c>
      <c r="I237" s="33">
        <f>SUM(I238:I243)</f>
        <v>0</v>
      </c>
      <c r="J237" s="33">
        <f t="shared" ref="J237" si="52">SUM(J238:J243)</f>
        <v>0</v>
      </c>
    </row>
    <row r="238" spans="1:10" ht="17.100000000000001" hidden="1" customHeight="1" x14ac:dyDescent="0.25">
      <c r="A238" s="21"/>
      <c r="B238" s="1383" t="s">
        <v>688</v>
      </c>
      <c r="C238" s="1416"/>
      <c r="D238" s="1384"/>
      <c r="E238" s="114" t="s">
        <v>95</v>
      </c>
      <c r="F238" s="71"/>
      <c r="G238" s="7" t="e">
        <f t="shared" si="51"/>
        <v>#DIV/0!</v>
      </c>
      <c r="H238" s="67"/>
      <c r="I238" s="67"/>
      <c r="J238" s="67"/>
    </row>
    <row r="239" spans="1:10" ht="17.100000000000001" hidden="1" customHeight="1" x14ac:dyDescent="0.25">
      <c r="A239" s="21"/>
      <c r="B239" s="1383" t="s">
        <v>687</v>
      </c>
      <c r="C239" s="1416"/>
      <c r="D239" s="1384"/>
      <c r="E239" s="114" t="s">
        <v>95</v>
      </c>
      <c r="F239" s="71"/>
      <c r="G239" s="7" t="e">
        <f t="shared" si="51"/>
        <v>#DIV/0!</v>
      </c>
      <c r="H239" s="67"/>
      <c r="I239" s="67"/>
      <c r="J239" s="67"/>
    </row>
    <row r="240" spans="1:10" ht="17.100000000000001" hidden="1" customHeight="1" x14ac:dyDescent="0.25">
      <c r="A240" s="21"/>
      <c r="B240" s="1383"/>
      <c r="C240" s="1416"/>
      <c r="D240" s="1384"/>
      <c r="E240" s="114" t="s">
        <v>95</v>
      </c>
      <c r="F240" s="71"/>
      <c r="G240" s="7" t="e">
        <f t="shared" si="51"/>
        <v>#DIV/0!</v>
      </c>
      <c r="H240" s="67"/>
      <c r="I240" s="67"/>
      <c r="J240" s="67"/>
    </row>
    <row r="241" spans="1:10" ht="17.100000000000001" hidden="1" customHeight="1" x14ac:dyDescent="0.25">
      <c r="A241" s="21"/>
      <c r="B241" s="1383"/>
      <c r="C241" s="1416"/>
      <c r="D241" s="1384"/>
      <c r="E241" s="114" t="s">
        <v>95</v>
      </c>
      <c r="F241" s="71"/>
      <c r="G241" s="7" t="e">
        <f t="shared" si="51"/>
        <v>#DIV/0!</v>
      </c>
      <c r="H241" s="67"/>
      <c r="I241" s="67"/>
      <c r="J241" s="67"/>
    </row>
    <row r="242" spans="1:10" ht="17.100000000000001" hidden="1" customHeight="1" x14ac:dyDescent="0.25">
      <c r="A242" s="21"/>
      <c r="B242" s="1383"/>
      <c r="C242" s="1416"/>
      <c r="D242" s="1384"/>
      <c r="E242" s="114" t="s">
        <v>96</v>
      </c>
      <c r="F242" s="71"/>
      <c r="G242" s="7" t="e">
        <f t="shared" si="51"/>
        <v>#DIV/0!</v>
      </c>
      <c r="H242" s="67"/>
      <c r="I242" s="67"/>
      <c r="J242" s="67"/>
    </row>
    <row r="243" spans="1:10" ht="17.100000000000001" hidden="1" customHeight="1" x14ac:dyDescent="0.25">
      <c r="A243" s="21"/>
      <c r="B243" s="1383"/>
      <c r="C243" s="1416"/>
      <c r="D243" s="1384"/>
      <c r="E243" s="114" t="s">
        <v>95</v>
      </c>
      <c r="F243" s="71"/>
      <c r="G243" s="7" t="e">
        <f t="shared" si="51"/>
        <v>#DIV/0!</v>
      </c>
      <c r="H243" s="67"/>
      <c r="I243" s="67"/>
      <c r="J243" s="67"/>
    </row>
    <row r="244" spans="1:10" ht="17.100000000000001" hidden="1" customHeight="1" x14ac:dyDescent="0.25">
      <c r="A244" s="24">
        <v>6</v>
      </c>
      <c r="B244" s="1457" t="s">
        <v>207</v>
      </c>
      <c r="C244" s="1458"/>
      <c r="D244" s="1459"/>
      <c r="E244" s="25" t="s">
        <v>117</v>
      </c>
      <c r="F244" s="26" t="s">
        <v>117</v>
      </c>
      <c r="G244" s="27" t="s">
        <v>117</v>
      </c>
      <c r="H244" s="33">
        <f>SUM(H245:H250)</f>
        <v>0</v>
      </c>
      <c r="I244" s="33">
        <f t="shared" ref="I244:J244" si="53">SUM(I245:I250)</f>
        <v>0</v>
      </c>
      <c r="J244" s="33">
        <f t="shared" si="53"/>
        <v>0</v>
      </c>
    </row>
    <row r="245" spans="1:10" ht="17.100000000000001" hidden="1" customHeight="1" x14ac:dyDescent="0.25">
      <c r="A245" s="21"/>
      <c r="B245" s="1426" t="s">
        <v>198</v>
      </c>
      <c r="C245" s="1427"/>
      <c r="D245" s="1428"/>
      <c r="E245" s="820" t="s">
        <v>95</v>
      </c>
      <c r="F245" s="71"/>
      <c r="G245" s="7" t="e">
        <f t="shared" si="51"/>
        <v>#DIV/0!</v>
      </c>
      <c r="H245" s="67"/>
      <c r="I245" s="67"/>
      <c r="J245" s="67"/>
    </row>
    <row r="246" spans="1:10" ht="17.100000000000001" hidden="1" customHeight="1" x14ac:dyDescent="0.25">
      <c r="A246" s="115"/>
      <c r="B246" s="1460"/>
      <c r="C246" s="1461"/>
      <c r="D246" s="1462"/>
      <c r="E246" s="114" t="s">
        <v>95</v>
      </c>
      <c r="F246" s="71"/>
      <c r="G246" s="7" t="e">
        <f t="shared" si="51"/>
        <v>#DIV/0!</v>
      </c>
      <c r="H246" s="67"/>
      <c r="I246" s="67"/>
      <c r="J246" s="67"/>
    </row>
    <row r="247" spans="1:10" ht="17.100000000000001" hidden="1" customHeight="1" x14ac:dyDescent="0.25">
      <c r="A247" s="115"/>
      <c r="B247" s="1383"/>
      <c r="C247" s="1416"/>
      <c r="D247" s="1384"/>
      <c r="E247" s="114"/>
      <c r="F247" s="71"/>
      <c r="G247" s="7" t="e">
        <f t="shared" si="51"/>
        <v>#DIV/0!</v>
      </c>
      <c r="H247" s="67"/>
      <c r="I247" s="67"/>
      <c r="J247" s="67"/>
    </row>
    <row r="248" spans="1:10" ht="17.100000000000001" hidden="1" customHeight="1" x14ac:dyDescent="0.25">
      <c r="A248" s="115"/>
      <c r="B248" s="1383"/>
      <c r="C248" s="1416"/>
      <c r="D248" s="1384"/>
      <c r="E248" s="114"/>
      <c r="F248" s="71"/>
      <c r="G248" s="7" t="e">
        <f t="shared" si="51"/>
        <v>#DIV/0!</v>
      </c>
      <c r="H248" s="67"/>
      <c r="I248" s="67"/>
      <c r="J248" s="67"/>
    </row>
    <row r="249" spans="1:10" ht="17.25" hidden="1" customHeight="1" x14ac:dyDescent="0.25">
      <c r="A249" s="115"/>
      <c r="B249" s="1383"/>
      <c r="C249" s="1416"/>
      <c r="D249" s="1384"/>
      <c r="E249" s="114"/>
      <c r="F249" s="71"/>
      <c r="G249" s="7" t="e">
        <f t="shared" si="51"/>
        <v>#DIV/0!</v>
      </c>
      <c r="H249" s="67"/>
      <c r="I249" s="67"/>
      <c r="J249" s="67"/>
    </row>
    <row r="250" spans="1:10" ht="15" hidden="1" customHeight="1" x14ac:dyDescent="0.25">
      <c r="A250" s="115"/>
      <c r="B250" s="1463"/>
      <c r="C250" s="1464"/>
      <c r="D250" s="1465"/>
      <c r="E250" s="114"/>
      <c r="F250" s="71"/>
      <c r="G250" s="7" t="e">
        <f t="shared" si="51"/>
        <v>#DIV/0!</v>
      </c>
      <c r="H250" s="67"/>
      <c r="I250" s="67"/>
      <c r="J250" s="67"/>
    </row>
    <row r="251" spans="1:10" ht="22.35" customHeight="1" x14ac:dyDescent="0.25">
      <c r="A251" s="1321" t="s">
        <v>63</v>
      </c>
      <c r="B251" s="1322"/>
      <c r="C251" s="1322"/>
      <c r="D251" s="1322"/>
      <c r="E251" s="1322"/>
      <c r="F251" s="1322"/>
      <c r="G251" s="1323"/>
      <c r="H251" s="9">
        <f>H202+H222+H223+H230+H237+H244</f>
        <v>20000</v>
      </c>
      <c r="I251" s="9">
        <f t="shared" ref="I251:J251" si="54">I202+I222+I223+I230+I237+I244</f>
        <v>0</v>
      </c>
      <c r="J251" s="9">
        <f t="shared" si="54"/>
        <v>0</v>
      </c>
    </row>
    <row r="252" spans="1:10" hidden="1" x14ac:dyDescent="0.25"/>
    <row r="253" spans="1:10" ht="21.95" customHeight="1" x14ac:dyDescent="0.25">
      <c r="B253" s="1417" t="s">
        <v>139</v>
      </c>
      <c r="C253" s="1417"/>
      <c r="D253" s="1417"/>
      <c r="E253" s="1417"/>
      <c r="F253" s="1417"/>
      <c r="G253" s="1417"/>
      <c r="H253" s="1417"/>
      <c r="I253" s="1417"/>
      <c r="J253" s="1417"/>
    </row>
    <row r="254" spans="1:10" ht="23.45" customHeight="1" x14ac:dyDescent="0.25">
      <c r="A254" s="1341" t="s">
        <v>106</v>
      </c>
      <c r="B254" s="1430" t="s">
        <v>77</v>
      </c>
      <c r="C254" s="1431"/>
      <c r="D254" s="1432"/>
      <c r="E254" s="1376" t="s">
        <v>82</v>
      </c>
      <c r="F254" s="1402" t="s">
        <v>35</v>
      </c>
      <c r="G254" s="1344" t="s">
        <v>111</v>
      </c>
      <c r="H254" s="1325" t="s">
        <v>104</v>
      </c>
      <c r="I254" s="1325"/>
      <c r="J254" s="1325"/>
    </row>
    <row r="255" spans="1:10" ht="23.45" customHeight="1" x14ac:dyDescent="0.25">
      <c r="A255" s="1342"/>
      <c r="B255" s="1433"/>
      <c r="C255" s="1434"/>
      <c r="D255" s="1435"/>
      <c r="E255" s="1376"/>
      <c r="F255" s="1402"/>
      <c r="G255" s="1344"/>
      <c r="H255" s="51">
        <f>H14</f>
        <v>2025</v>
      </c>
      <c r="I255" s="51">
        <f t="shared" ref="I255:J255" si="55">I14</f>
        <v>2026</v>
      </c>
      <c r="J255" s="51">
        <f t="shared" si="55"/>
        <v>2027</v>
      </c>
    </row>
    <row r="256" spans="1:10" ht="13.5" customHeight="1" x14ac:dyDescent="0.25">
      <c r="A256" s="15">
        <v>1</v>
      </c>
      <c r="B256" s="1419">
        <v>2</v>
      </c>
      <c r="C256" s="1419"/>
      <c r="D256" s="1419"/>
      <c r="E256" s="16">
        <v>3</v>
      </c>
      <c r="F256" s="16">
        <v>4</v>
      </c>
      <c r="G256" s="16">
        <v>5</v>
      </c>
      <c r="H256" s="20">
        <v>6</v>
      </c>
      <c r="I256" s="20">
        <v>7</v>
      </c>
      <c r="J256" s="20">
        <v>8</v>
      </c>
    </row>
    <row r="257" spans="1:12" ht="17.100000000000001" hidden="1" customHeight="1" x14ac:dyDescent="0.25">
      <c r="A257" s="34"/>
      <c r="B257" s="1466" t="s">
        <v>142</v>
      </c>
      <c r="C257" s="1467"/>
      <c r="D257" s="1468"/>
      <c r="E257" s="30" t="s">
        <v>98</v>
      </c>
      <c r="F257" s="93"/>
      <c r="G257" s="7" t="e">
        <f t="shared" ref="G257:G280" si="56">H257/F257</f>
        <v>#DIV/0!</v>
      </c>
      <c r="H257" s="101"/>
      <c r="I257" s="67"/>
      <c r="J257" s="67"/>
    </row>
    <row r="258" spans="1:12" ht="17.100000000000001" hidden="1" customHeight="1" x14ac:dyDescent="0.25">
      <c r="A258" s="34"/>
      <c r="B258" s="1466" t="s">
        <v>633</v>
      </c>
      <c r="C258" s="1467"/>
      <c r="D258" s="1468"/>
      <c r="E258" s="30" t="s">
        <v>634</v>
      </c>
      <c r="F258" s="93"/>
      <c r="G258" s="7" t="e">
        <f t="shared" si="56"/>
        <v>#DIV/0!</v>
      </c>
      <c r="H258" s="101"/>
      <c r="I258" s="67"/>
      <c r="J258" s="67"/>
    </row>
    <row r="259" spans="1:12" ht="17.100000000000001" hidden="1" customHeight="1" x14ac:dyDescent="0.25">
      <c r="A259" s="34"/>
      <c r="B259" s="1466" t="s">
        <v>64</v>
      </c>
      <c r="C259" s="1467"/>
      <c r="D259" s="1468"/>
      <c r="E259" s="30" t="s">
        <v>93</v>
      </c>
      <c r="F259" s="93"/>
      <c r="G259" s="7" t="e">
        <f t="shared" si="56"/>
        <v>#DIV/0!</v>
      </c>
      <c r="H259" s="101"/>
      <c r="I259" s="67"/>
      <c r="J259" s="67"/>
    </row>
    <row r="260" spans="1:12" ht="17.100000000000001" hidden="1" customHeight="1" x14ac:dyDescent="0.25">
      <c r="A260" s="34"/>
      <c r="B260" s="1466" t="s">
        <v>140</v>
      </c>
      <c r="C260" s="1467"/>
      <c r="D260" s="1468"/>
      <c r="E260" s="30" t="s">
        <v>96</v>
      </c>
      <c r="F260" s="93"/>
      <c r="G260" s="7" t="e">
        <f t="shared" si="56"/>
        <v>#DIV/0!</v>
      </c>
      <c r="H260" s="101"/>
      <c r="I260" s="67"/>
      <c r="J260" s="67"/>
    </row>
    <row r="261" spans="1:12" ht="17.100000000000001" hidden="1" customHeight="1" x14ac:dyDescent="0.25">
      <c r="A261" s="34"/>
      <c r="B261" s="1466" t="s">
        <v>141</v>
      </c>
      <c r="C261" s="1467"/>
      <c r="D261" s="1468"/>
      <c r="E261" s="30" t="s">
        <v>95</v>
      </c>
      <c r="F261" s="93"/>
      <c r="G261" s="7" t="e">
        <f>H261/F261</f>
        <v>#DIV/0!</v>
      </c>
      <c r="H261" s="101"/>
      <c r="I261" s="67"/>
      <c r="J261" s="67"/>
    </row>
    <row r="262" spans="1:12" ht="17.100000000000001" hidden="1" customHeight="1" x14ac:dyDescent="0.25">
      <c r="A262" s="34"/>
      <c r="B262" s="1426" t="s">
        <v>188</v>
      </c>
      <c r="C262" s="1427"/>
      <c r="D262" s="1428"/>
      <c r="E262" s="30" t="s">
        <v>95</v>
      </c>
      <c r="F262" s="71"/>
      <c r="G262" s="7" t="e">
        <f t="shared" si="56"/>
        <v>#DIV/0!</v>
      </c>
      <c r="H262" s="101"/>
      <c r="I262" s="67"/>
      <c r="J262" s="67"/>
    </row>
    <row r="263" spans="1:12" ht="17.100000000000001" hidden="1" customHeight="1" x14ac:dyDescent="0.25">
      <c r="A263" s="41"/>
      <c r="B263" s="1469" t="s">
        <v>203</v>
      </c>
      <c r="C263" s="1470"/>
      <c r="D263" s="1471"/>
      <c r="E263" s="30" t="s">
        <v>95</v>
      </c>
      <c r="F263" s="71"/>
      <c r="G263" s="7" t="e">
        <f t="shared" si="56"/>
        <v>#DIV/0!</v>
      </c>
      <c r="H263" s="101"/>
      <c r="I263" s="67"/>
      <c r="J263" s="67"/>
    </row>
    <row r="264" spans="1:12" ht="17.100000000000001" hidden="1" customHeight="1" x14ac:dyDescent="0.25">
      <c r="A264" s="57"/>
      <c r="B264" s="1472" t="s">
        <v>191</v>
      </c>
      <c r="C264" s="1472"/>
      <c r="D264" s="1472"/>
      <c r="E264" s="30" t="s">
        <v>93</v>
      </c>
      <c r="F264" s="104"/>
      <c r="G264" s="7" t="e">
        <f t="shared" si="56"/>
        <v>#DIV/0!</v>
      </c>
      <c r="H264" s="101"/>
      <c r="I264" s="67"/>
      <c r="J264" s="67"/>
      <c r="K264" s="53"/>
      <c r="L264" s="53"/>
    </row>
    <row r="265" spans="1:12" ht="22.5" hidden="1" customHeight="1" x14ac:dyDescent="0.25">
      <c r="A265" s="57"/>
      <c r="B265" s="1473" t="s">
        <v>202</v>
      </c>
      <c r="C265" s="1473"/>
      <c r="D265" s="1473"/>
      <c r="E265" s="30" t="s">
        <v>95</v>
      </c>
      <c r="F265" s="71"/>
      <c r="G265" s="7" t="e">
        <f t="shared" si="56"/>
        <v>#DIV/0!</v>
      </c>
      <c r="H265" s="101"/>
      <c r="I265" s="67"/>
      <c r="J265" s="67"/>
    </row>
    <row r="266" spans="1:12" ht="18.75" hidden="1" customHeight="1" x14ac:dyDescent="0.25">
      <c r="A266" s="57"/>
      <c r="B266" s="18" t="s">
        <v>636</v>
      </c>
      <c r="C266" s="18"/>
      <c r="D266" s="18"/>
      <c r="E266" s="30" t="s">
        <v>95</v>
      </c>
      <c r="F266" s="71"/>
      <c r="G266" s="7" t="e">
        <f t="shared" si="56"/>
        <v>#DIV/0!</v>
      </c>
      <c r="H266" s="101"/>
      <c r="I266" s="67"/>
      <c r="J266" s="67"/>
    </row>
    <row r="267" spans="1:12" ht="18" customHeight="1" x14ac:dyDescent="0.25">
      <c r="A267" s="57"/>
      <c r="B267" s="1466" t="s">
        <v>689</v>
      </c>
      <c r="C267" s="1467"/>
      <c r="D267" s="1468"/>
      <c r="E267" s="30" t="s">
        <v>98</v>
      </c>
      <c r="F267" s="71">
        <v>2</v>
      </c>
      <c r="G267" s="7">
        <f t="shared" si="56"/>
        <v>0</v>
      </c>
      <c r="H267" s="101"/>
      <c r="I267" s="67"/>
      <c r="J267" s="67"/>
    </row>
    <row r="268" spans="1:12" ht="18" customHeight="1" x14ac:dyDescent="0.25">
      <c r="A268" s="57"/>
      <c r="B268" s="1466" t="s">
        <v>690</v>
      </c>
      <c r="C268" s="1467"/>
      <c r="D268" s="1468"/>
      <c r="E268" s="30" t="s">
        <v>95</v>
      </c>
      <c r="F268" s="71">
        <v>2</v>
      </c>
      <c r="G268" s="7">
        <f t="shared" si="56"/>
        <v>14820</v>
      </c>
      <c r="H268" s="101">
        <v>29640</v>
      </c>
      <c r="I268" s="67"/>
      <c r="J268" s="67"/>
    </row>
    <row r="269" spans="1:12" ht="23.45" hidden="1" customHeight="1" x14ac:dyDescent="0.25">
      <c r="A269" s="57"/>
      <c r="B269" s="1466" t="s">
        <v>691</v>
      </c>
      <c r="C269" s="1467"/>
      <c r="D269" s="1468"/>
      <c r="E269" s="30" t="s">
        <v>98</v>
      </c>
      <c r="F269" s="71"/>
      <c r="G269" s="7" t="e">
        <f t="shared" si="56"/>
        <v>#DIV/0!</v>
      </c>
      <c r="H269" s="101"/>
      <c r="I269" s="67"/>
      <c r="J269" s="67"/>
    </row>
    <row r="270" spans="1:12" ht="18.75" hidden="1" customHeight="1" x14ac:dyDescent="0.25">
      <c r="A270" s="57"/>
      <c r="B270" s="1466" t="s">
        <v>692</v>
      </c>
      <c r="C270" s="1467"/>
      <c r="D270" s="1468"/>
      <c r="E270" s="30" t="s">
        <v>93</v>
      </c>
      <c r="F270" s="71"/>
      <c r="G270" s="7" t="e">
        <f t="shared" si="56"/>
        <v>#DIV/0!</v>
      </c>
      <c r="H270" s="101"/>
      <c r="I270" s="67"/>
      <c r="J270" s="67"/>
    </row>
    <row r="271" spans="1:12" ht="17.25" hidden="1" customHeight="1" x14ac:dyDescent="0.25">
      <c r="A271" s="57"/>
      <c r="B271" s="1466" t="s">
        <v>693</v>
      </c>
      <c r="C271" s="1467"/>
      <c r="D271" s="1468"/>
      <c r="E271" s="30" t="s">
        <v>95</v>
      </c>
      <c r="F271" s="71"/>
      <c r="G271" s="7" t="e">
        <f t="shared" si="56"/>
        <v>#DIV/0!</v>
      </c>
      <c r="H271" s="101"/>
      <c r="I271" s="67"/>
      <c r="J271" s="67"/>
    </row>
    <row r="272" spans="1:12" ht="15.95" hidden="1" customHeight="1" x14ac:dyDescent="0.25">
      <c r="A272" s="57"/>
      <c r="B272" s="1466" t="s">
        <v>694</v>
      </c>
      <c r="C272" s="1467"/>
      <c r="D272" s="1468"/>
      <c r="E272" s="30" t="s">
        <v>95</v>
      </c>
      <c r="F272" s="71">
        <v>5</v>
      </c>
      <c r="G272" s="7">
        <f t="shared" si="56"/>
        <v>0</v>
      </c>
      <c r="H272" s="101"/>
      <c r="I272" s="67"/>
      <c r="J272" s="67"/>
    </row>
    <row r="273" spans="1:10" ht="18" hidden="1" customHeight="1" x14ac:dyDescent="0.25">
      <c r="A273" s="57"/>
      <c r="B273" s="1466" t="s">
        <v>695</v>
      </c>
      <c r="C273" s="1467"/>
      <c r="D273" s="1468"/>
      <c r="E273" s="30" t="s">
        <v>95</v>
      </c>
      <c r="F273" s="71"/>
      <c r="G273" s="7" t="e">
        <f t="shared" si="56"/>
        <v>#DIV/0!</v>
      </c>
      <c r="H273" s="1033"/>
      <c r="I273" s="67"/>
      <c r="J273" s="67"/>
    </row>
    <row r="274" spans="1:10" ht="39" customHeight="1" x14ac:dyDescent="0.25">
      <c r="A274" s="57"/>
      <c r="B274" s="1484" t="s">
        <v>734</v>
      </c>
      <c r="C274" s="1484"/>
      <c r="D274" s="1484"/>
      <c r="E274" s="30"/>
      <c r="F274" s="71">
        <v>12</v>
      </c>
      <c r="G274" s="7">
        <f t="shared" si="56"/>
        <v>37113.333333333336</v>
      </c>
      <c r="H274" s="67">
        <v>445360</v>
      </c>
      <c r="I274" s="67"/>
      <c r="J274" s="67"/>
    </row>
    <row r="275" spans="1:10" ht="17.100000000000001" hidden="1" customHeight="1" x14ac:dyDescent="0.25">
      <c r="A275" s="57"/>
      <c r="B275" s="1466"/>
      <c r="C275" s="1467"/>
      <c r="D275" s="1468"/>
      <c r="E275" s="30"/>
      <c r="F275" s="71"/>
      <c r="G275" s="7" t="e">
        <f t="shared" si="56"/>
        <v>#DIV/0!</v>
      </c>
      <c r="H275" s="67"/>
      <c r="I275" s="67"/>
      <c r="J275" s="67"/>
    </row>
    <row r="276" spans="1:10" ht="17.100000000000001" hidden="1" customHeight="1" x14ac:dyDescent="0.25">
      <c r="A276" s="57"/>
      <c r="B276" s="1466"/>
      <c r="C276" s="1467"/>
      <c r="D276" s="1468"/>
      <c r="E276" s="30"/>
      <c r="F276" s="71"/>
      <c r="G276" s="7" t="e">
        <f t="shared" si="56"/>
        <v>#DIV/0!</v>
      </c>
      <c r="H276" s="67"/>
      <c r="I276" s="67"/>
      <c r="J276" s="67"/>
    </row>
    <row r="277" spans="1:10" ht="17.100000000000001" hidden="1" customHeight="1" x14ac:dyDescent="0.25">
      <c r="A277" s="57"/>
      <c r="B277" s="1466"/>
      <c r="C277" s="1467"/>
      <c r="D277" s="1468"/>
      <c r="E277" s="30"/>
      <c r="F277" s="71"/>
      <c r="G277" s="7" t="e">
        <f t="shared" si="56"/>
        <v>#DIV/0!</v>
      </c>
      <c r="H277" s="67"/>
      <c r="I277" s="67"/>
      <c r="J277" s="67"/>
    </row>
    <row r="278" spans="1:10" ht="18" hidden="1" customHeight="1" x14ac:dyDescent="0.25">
      <c r="A278" s="57"/>
      <c r="B278" s="1466"/>
      <c r="C278" s="1467"/>
      <c r="D278" s="1468"/>
      <c r="E278" s="30"/>
      <c r="F278" s="71"/>
      <c r="G278" s="7" t="e">
        <f t="shared" si="56"/>
        <v>#DIV/0!</v>
      </c>
      <c r="H278" s="67"/>
      <c r="I278" s="67"/>
      <c r="J278" s="67"/>
    </row>
    <row r="279" spans="1:10" ht="16.5" hidden="1" customHeight="1" x14ac:dyDescent="0.25">
      <c r="A279" s="57"/>
      <c r="B279" s="1383"/>
      <c r="C279" s="1416"/>
      <c r="D279" s="1384"/>
      <c r="E279" s="30"/>
      <c r="F279" s="71">
        <v>1</v>
      </c>
      <c r="G279" s="7">
        <f t="shared" si="56"/>
        <v>0</v>
      </c>
      <c r="H279" s="67"/>
      <c r="I279" s="67"/>
      <c r="J279" s="67"/>
    </row>
    <row r="280" spans="1:10" ht="16.5" hidden="1" customHeight="1" x14ac:dyDescent="0.25">
      <c r="A280" s="57"/>
      <c r="B280" s="1383"/>
      <c r="C280" s="1416"/>
      <c r="D280" s="1384"/>
      <c r="E280" s="30"/>
      <c r="F280" s="71">
        <v>120</v>
      </c>
      <c r="G280" s="7">
        <f t="shared" si="56"/>
        <v>0</v>
      </c>
      <c r="H280" s="101"/>
      <c r="I280" s="67"/>
      <c r="J280" s="67"/>
    </row>
    <row r="281" spans="1:10" ht="18.75" hidden="1" customHeight="1" x14ac:dyDescent="0.25">
      <c r="A281" s="967"/>
      <c r="B281" s="963" t="s">
        <v>735</v>
      </c>
      <c r="C281" s="963"/>
      <c r="D281" s="963"/>
      <c r="E281" s="968"/>
      <c r="F281" s="969"/>
      <c r="G281" s="970"/>
      <c r="H281" s="101"/>
      <c r="I281" s="67" t="s">
        <v>322</v>
      </c>
      <c r="J281" s="67"/>
    </row>
    <row r="282" spans="1:10" ht="21.95" customHeight="1" x14ac:dyDescent="0.25">
      <c r="A282" s="1321" t="s">
        <v>65</v>
      </c>
      <c r="B282" s="1322"/>
      <c r="C282" s="1322"/>
      <c r="D282" s="1322"/>
      <c r="E282" s="1322"/>
      <c r="F282" s="1322"/>
      <c r="G282" s="1323"/>
      <c r="H282" s="9">
        <f>SUM(H257:H280)</f>
        <v>475000</v>
      </c>
      <c r="I282" s="9">
        <f t="shared" ref="I282:J282" si="57">SUM(I257:I280)</f>
        <v>0</v>
      </c>
      <c r="J282" s="9">
        <f t="shared" si="57"/>
        <v>0</v>
      </c>
    </row>
    <row r="283" spans="1:10" hidden="1" x14ac:dyDescent="0.25"/>
    <row r="284" spans="1:10" ht="21.95" hidden="1" customHeight="1" x14ac:dyDescent="0.25">
      <c r="B284" s="1417" t="s">
        <v>143</v>
      </c>
      <c r="C284" s="1417"/>
      <c r="D284" s="1417"/>
      <c r="E284" s="1417"/>
      <c r="F284" s="1417"/>
      <c r="G284" s="1417"/>
      <c r="H284" s="1417"/>
      <c r="I284" s="1417"/>
      <c r="J284" s="1417"/>
    </row>
    <row r="285" spans="1:10" ht="23.45" hidden="1" customHeight="1" x14ac:dyDescent="0.25">
      <c r="A285" s="1341" t="s">
        <v>106</v>
      </c>
      <c r="B285" s="1430" t="s">
        <v>77</v>
      </c>
      <c r="C285" s="1431"/>
      <c r="D285" s="1432"/>
      <c r="E285" s="1376" t="s">
        <v>82</v>
      </c>
      <c r="F285" s="1402" t="s">
        <v>35</v>
      </c>
      <c r="G285" s="1344" t="s">
        <v>111</v>
      </c>
      <c r="H285" s="1325" t="s">
        <v>104</v>
      </c>
      <c r="I285" s="1325"/>
      <c r="J285" s="1325"/>
    </row>
    <row r="286" spans="1:10" ht="23.45" hidden="1" customHeight="1" x14ac:dyDescent="0.25">
      <c r="A286" s="1342"/>
      <c r="B286" s="1433"/>
      <c r="C286" s="1434"/>
      <c r="D286" s="1435"/>
      <c r="E286" s="1376"/>
      <c r="F286" s="1402"/>
      <c r="G286" s="1344"/>
      <c r="H286" s="51">
        <f>H14</f>
        <v>2025</v>
      </c>
      <c r="I286" s="51">
        <f t="shared" ref="I286:J286" si="58">I14</f>
        <v>2026</v>
      </c>
      <c r="J286" s="51">
        <f t="shared" si="58"/>
        <v>2027</v>
      </c>
    </row>
    <row r="287" spans="1:10" ht="15.95" hidden="1" customHeight="1" x14ac:dyDescent="0.25">
      <c r="A287" s="15">
        <v>1</v>
      </c>
      <c r="B287" s="1419">
        <v>2</v>
      </c>
      <c r="C287" s="1419"/>
      <c r="D287" s="1419"/>
      <c r="E287" s="16">
        <v>3</v>
      </c>
      <c r="F287" s="16">
        <v>4</v>
      </c>
      <c r="G287" s="16">
        <v>5</v>
      </c>
      <c r="H287" s="20">
        <v>6</v>
      </c>
      <c r="I287" s="20">
        <v>7</v>
      </c>
      <c r="J287" s="20">
        <v>8</v>
      </c>
    </row>
    <row r="288" spans="1:10" ht="17.100000000000001" hidden="1" customHeight="1" x14ac:dyDescent="0.25">
      <c r="A288" s="36">
        <v>1</v>
      </c>
      <c r="B288" s="1474" t="s">
        <v>144</v>
      </c>
      <c r="C288" s="1475"/>
      <c r="D288" s="1476"/>
      <c r="E288" s="25" t="s">
        <v>117</v>
      </c>
      <c r="F288" s="26" t="s">
        <v>117</v>
      </c>
      <c r="G288" s="27" t="s">
        <v>117</v>
      </c>
      <c r="H288" s="28"/>
      <c r="I288" s="28"/>
      <c r="J288" s="28"/>
    </row>
    <row r="289" spans="1:10" ht="17.100000000000001" hidden="1" customHeight="1" x14ac:dyDescent="0.25">
      <c r="A289" s="34"/>
      <c r="B289" s="1466"/>
      <c r="C289" s="1467"/>
      <c r="D289" s="1468"/>
      <c r="E289" s="30" t="s">
        <v>96</v>
      </c>
      <c r="F289" s="35"/>
      <c r="G289" s="7" t="e">
        <f t="shared" ref="G289:G294" si="59">H289/F289</f>
        <v>#DIV/0!</v>
      </c>
      <c r="H289" s="7"/>
      <c r="I289" s="7"/>
      <c r="J289" s="7"/>
    </row>
    <row r="290" spans="1:10" ht="17.100000000000001" hidden="1" customHeight="1" x14ac:dyDescent="0.25">
      <c r="A290" s="34"/>
      <c r="B290" s="1466"/>
      <c r="C290" s="1467"/>
      <c r="D290" s="1468"/>
      <c r="E290" s="30"/>
      <c r="F290" s="35"/>
      <c r="G290" s="7" t="e">
        <f t="shared" si="59"/>
        <v>#DIV/0!</v>
      </c>
      <c r="H290" s="7"/>
      <c r="I290" s="7"/>
      <c r="J290" s="7"/>
    </row>
    <row r="291" spans="1:10" ht="17.100000000000001" hidden="1" customHeight="1" x14ac:dyDescent="0.25">
      <c r="A291" s="34"/>
      <c r="B291" s="1466" t="s">
        <v>66</v>
      </c>
      <c r="C291" s="1467"/>
      <c r="D291" s="1468"/>
      <c r="E291" s="30"/>
      <c r="F291" s="35"/>
      <c r="G291" s="7" t="e">
        <f t="shared" si="59"/>
        <v>#DIV/0!</v>
      </c>
      <c r="H291" s="7"/>
      <c r="I291" s="7"/>
      <c r="J291" s="7"/>
    </row>
    <row r="292" spans="1:10" ht="17.100000000000001" hidden="1" customHeight="1" x14ac:dyDescent="0.25">
      <c r="A292" s="34"/>
      <c r="B292" s="1466"/>
      <c r="C292" s="1467"/>
      <c r="D292" s="1468"/>
      <c r="E292" s="30"/>
      <c r="F292" s="35"/>
      <c r="G292" s="7" t="e">
        <f>H292/F292</f>
        <v>#DIV/0!</v>
      </c>
      <c r="H292" s="7"/>
      <c r="I292" s="7"/>
      <c r="J292" s="7"/>
    </row>
    <row r="293" spans="1:10" ht="17.100000000000001" hidden="1" customHeight="1" x14ac:dyDescent="0.25">
      <c r="A293" s="34"/>
      <c r="B293" s="1466" t="s">
        <v>67</v>
      </c>
      <c r="C293" s="1467"/>
      <c r="D293" s="1468"/>
      <c r="E293" s="30"/>
      <c r="F293" s="6"/>
      <c r="G293" s="7" t="e">
        <f t="shared" si="59"/>
        <v>#DIV/0!</v>
      </c>
      <c r="H293" s="7"/>
      <c r="I293" s="7"/>
      <c r="J293" s="7"/>
    </row>
    <row r="294" spans="1:10" ht="17.100000000000001" hidden="1" customHeight="1" x14ac:dyDescent="0.25">
      <c r="A294" s="34"/>
      <c r="B294" s="1483" t="s">
        <v>68</v>
      </c>
      <c r="C294" s="1483"/>
      <c r="D294" s="1483"/>
      <c r="E294" s="30"/>
      <c r="F294" s="6"/>
      <c r="G294" s="7" t="e">
        <f t="shared" si="59"/>
        <v>#DIV/0!</v>
      </c>
      <c r="H294" s="7"/>
      <c r="I294" s="7"/>
      <c r="J294" s="7"/>
    </row>
    <row r="295" spans="1:10" ht="21.95" hidden="1" customHeight="1" x14ac:dyDescent="0.25">
      <c r="A295" s="1321" t="s">
        <v>69</v>
      </c>
      <c r="B295" s="1322"/>
      <c r="C295" s="1322"/>
      <c r="D295" s="1322"/>
      <c r="E295" s="1322"/>
      <c r="F295" s="1322"/>
      <c r="G295" s="1323"/>
      <c r="H295" s="9">
        <f>SUM(H288:H294)</f>
        <v>0</v>
      </c>
      <c r="I295" s="9">
        <f>SUM(I288:I294)</f>
        <v>0</v>
      </c>
      <c r="J295" s="9">
        <f>SUM(J288:J294)</f>
        <v>0</v>
      </c>
    </row>
    <row r="296" spans="1:10" hidden="1" x14ac:dyDescent="0.25"/>
    <row r="297" spans="1:10" ht="21.95" hidden="1" customHeight="1" x14ac:dyDescent="0.25">
      <c r="B297" s="1417" t="s">
        <v>150</v>
      </c>
      <c r="C297" s="1417"/>
      <c r="D297" s="1417"/>
      <c r="E297" s="1417"/>
      <c r="F297" s="1417"/>
      <c r="G297" s="1417"/>
      <c r="H297" s="1417"/>
      <c r="I297" s="1417"/>
      <c r="J297" s="1417"/>
    </row>
    <row r="298" spans="1:10" ht="23.45" hidden="1" customHeight="1" x14ac:dyDescent="0.25">
      <c r="A298" s="1341" t="s">
        <v>106</v>
      </c>
      <c r="B298" s="1430" t="s">
        <v>77</v>
      </c>
      <c r="C298" s="1431"/>
      <c r="D298" s="1432"/>
      <c r="E298" s="1376" t="s">
        <v>82</v>
      </c>
      <c r="F298" s="1402" t="s">
        <v>35</v>
      </c>
      <c r="G298" s="1344" t="s">
        <v>111</v>
      </c>
      <c r="H298" s="1325" t="s">
        <v>104</v>
      </c>
      <c r="I298" s="1325"/>
      <c r="J298" s="1325"/>
    </row>
    <row r="299" spans="1:10" ht="23.45" hidden="1" customHeight="1" x14ac:dyDescent="0.25">
      <c r="A299" s="1342"/>
      <c r="B299" s="1433"/>
      <c r="C299" s="1434"/>
      <c r="D299" s="1435"/>
      <c r="E299" s="1376"/>
      <c r="F299" s="1402"/>
      <c r="G299" s="1344"/>
      <c r="H299" s="51">
        <f>H14</f>
        <v>2025</v>
      </c>
      <c r="I299" s="51">
        <f t="shared" ref="I299:J299" si="60">I14</f>
        <v>2026</v>
      </c>
      <c r="J299" s="51">
        <f t="shared" si="60"/>
        <v>2027</v>
      </c>
    </row>
    <row r="300" spans="1:10" ht="15.95" hidden="1" customHeight="1" x14ac:dyDescent="0.25">
      <c r="A300" s="15">
        <v>1</v>
      </c>
      <c r="B300" s="1419">
        <v>2</v>
      </c>
      <c r="C300" s="1419"/>
      <c r="D300" s="1419"/>
      <c r="E300" s="16">
        <v>3</v>
      </c>
      <c r="F300" s="16">
        <v>4</v>
      </c>
      <c r="G300" s="16">
        <v>5</v>
      </c>
      <c r="H300" s="20">
        <v>6</v>
      </c>
      <c r="I300" s="20">
        <v>7</v>
      </c>
      <c r="J300" s="20">
        <v>8</v>
      </c>
    </row>
    <row r="301" spans="1:10" ht="17.100000000000001" hidden="1" customHeight="1" x14ac:dyDescent="0.25">
      <c r="A301" s="34">
        <v>1</v>
      </c>
      <c r="B301" s="1466"/>
      <c r="C301" s="1467"/>
      <c r="D301" s="1468"/>
      <c r="E301" s="30" t="s">
        <v>96</v>
      </c>
      <c r="F301" s="35"/>
      <c r="G301" s="7" t="e">
        <f t="shared" ref="G301:G346" si="61">H301/F301</f>
        <v>#DIV/0!</v>
      </c>
      <c r="H301" s="37"/>
      <c r="I301" s="37"/>
      <c r="J301" s="37"/>
    </row>
    <row r="302" spans="1:10" ht="17.100000000000001" hidden="1" customHeight="1" x14ac:dyDescent="0.25">
      <c r="A302" s="134">
        <v>2</v>
      </c>
      <c r="B302" s="1477" t="s">
        <v>146</v>
      </c>
      <c r="C302" s="1478"/>
      <c r="D302" s="1479"/>
      <c r="E302" s="135" t="s">
        <v>117</v>
      </c>
      <c r="F302" s="136" t="s">
        <v>117</v>
      </c>
      <c r="G302" s="137" t="s">
        <v>117</v>
      </c>
      <c r="H302" s="128">
        <f>SUM(H303:H306)</f>
        <v>0</v>
      </c>
      <c r="I302" s="128">
        <f t="shared" ref="I302:J302" si="62">SUM(I303:I306)</f>
        <v>0</v>
      </c>
      <c r="J302" s="128">
        <f t="shared" si="62"/>
        <v>0</v>
      </c>
    </row>
    <row r="303" spans="1:10" ht="17.100000000000001" hidden="1" customHeight="1" x14ac:dyDescent="0.25">
      <c r="A303" s="34"/>
      <c r="B303" s="1530" t="s">
        <v>824</v>
      </c>
      <c r="C303" s="1530"/>
      <c r="D303" s="1530"/>
      <c r="E303" s="87" t="s">
        <v>96</v>
      </c>
      <c r="F303" s="93"/>
      <c r="G303" s="7" t="e">
        <f t="shared" si="61"/>
        <v>#DIV/0!</v>
      </c>
      <c r="H303" s="67"/>
      <c r="I303" s="67"/>
      <c r="J303" s="67"/>
    </row>
    <row r="304" spans="1:10" ht="16.5" hidden="1" customHeight="1" x14ac:dyDescent="0.25">
      <c r="A304" s="34"/>
      <c r="B304" s="1535"/>
      <c r="C304" s="1536"/>
      <c r="D304" s="1536"/>
      <c r="E304" s="87" t="s">
        <v>96</v>
      </c>
      <c r="F304" s="93"/>
      <c r="G304" s="7" t="e">
        <f t="shared" si="61"/>
        <v>#DIV/0!</v>
      </c>
      <c r="H304" s="67"/>
      <c r="I304" s="67"/>
      <c r="J304" s="67"/>
    </row>
    <row r="305" spans="1:10" ht="17.100000000000001" hidden="1" customHeight="1" x14ac:dyDescent="0.25">
      <c r="A305" s="34"/>
      <c r="B305" s="1383"/>
      <c r="C305" s="1416"/>
      <c r="D305" s="1384"/>
      <c r="E305" s="87" t="s">
        <v>96</v>
      </c>
      <c r="F305" s="93"/>
      <c r="G305" s="7" t="e">
        <f t="shared" si="61"/>
        <v>#DIV/0!</v>
      </c>
      <c r="H305" s="67"/>
      <c r="I305" s="67"/>
      <c r="J305" s="67"/>
    </row>
    <row r="306" spans="1:10" ht="17.100000000000001" hidden="1" customHeight="1" x14ac:dyDescent="0.25">
      <c r="A306" s="34"/>
      <c r="B306" s="1383"/>
      <c r="C306" s="1416"/>
      <c r="D306" s="1384"/>
      <c r="E306" s="87" t="s">
        <v>96</v>
      </c>
      <c r="F306" s="93"/>
      <c r="G306" s="7" t="e">
        <f>H306/F306</f>
        <v>#DIV/0!</v>
      </c>
      <c r="H306" s="67"/>
      <c r="I306" s="67"/>
      <c r="J306" s="67"/>
    </row>
    <row r="307" spans="1:10" ht="17.100000000000001" hidden="1" customHeight="1" x14ac:dyDescent="0.25">
      <c r="A307" s="134">
        <v>3</v>
      </c>
      <c r="B307" s="1477" t="s">
        <v>147</v>
      </c>
      <c r="C307" s="1478"/>
      <c r="D307" s="1479"/>
      <c r="E307" s="135" t="s">
        <v>117</v>
      </c>
      <c r="F307" s="136" t="s">
        <v>117</v>
      </c>
      <c r="G307" s="137" t="s">
        <v>117</v>
      </c>
      <c r="H307" s="128">
        <f>SUM(H308:H312)</f>
        <v>0</v>
      </c>
      <c r="I307" s="128">
        <f t="shared" ref="I307:J307" si="63">SUM(I308:I312)</f>
        <v>0</v>
      </c>
      <c r="J307" s="128">
        <f t="shared" si="63"/>
        <v>0</v>
      </c>
    </row>
    <row r="308" spans="1:10" ht="17.100000000000001" hidden="1" customHeight="1" x14ac:dyDescent="0.25">
      <c r="A308" s="34"/>
      <c r="B308" s="1484"/>
      <c r="C308" s="1484"/>
      <c r="D308" s="1484"/>
      <c r="E308" s="87" t="s">
        <v>96</v>
      </c>
      <c r="F308" s="71"/>
      <c r="G308" s="7" t="e">
        <f t="shared" si="61"/>
        <v>#DIV/0!</v>
      </c>
      <c r="H308" s="67"/>
      <c r="I308" s="67"/>
      <c r="J308" s="67"/>
    </row>
    <row r="309" spans="1:10" ht="17.100000000000001" hidden="1" customHeight="1" x14ac:dyDescent="0.25">
      <c r="A309" s="34"/>
      <c r="B309" s="1383"/>
      <c r="C309" s="1416"/>
      <c r="D309" s="1384"/>
      <c r="E309" s="87" t="s">
        <v>96</v>
      </c>
      <c r="F309" s="71"/>
      <c r="G309" s="7" t="e">
        <f t="shared" si="61"/>
        <v>#DIV/0!</v>
      </c>
      <c r="H309" s="67"/>
      <c r="I309" s="67"/>
      <c r="J309" s="67"/>
    </row>
    <row r="310" spans="1:10" ht="17.100000000000001" hidden="1" customHeight="1" x14ac:dyDescent="0.25">
      <c r="A310" s="34"/>
      <c r="B310" s="1383"/>
      <c r="C310" s="1416"/>
      <c r="D310" s="1384"/>
      <c r="E310" s="87" t="s">
        <v>96</v>
      </c>
      <c r="F310" s="71"/>
      <c r="G310" s="7" t="e">
        <f t="shared" si="61"/>
        <v>#DIV/0!</v>
      </c>
      <c r="H310" s="67"/>
      <c r="I310" s="67"/>
      <c r="J310" s="67"/>
    </row>
    <row r="311" spans="1:10" ht="17.100000000000001" hidden="1" customHeight="1" x14ac:dyDescent="0.25">
      <c r="A311" s="34"/>
      <c r="B311" s="1484"/>
      <c r="C311" s="1484"/>
      <c r="D311" s="1484"/>
      <c r="E311" s="87" t="s">
        <v>96</v>
      </c>
      <c r="F311" s="71"/>
      <c r="G311" s="7" t="e">
        <f t="shared" si="61"/>
        <v>#DIV/0!</v>
      </c>
      <c r="H311" s="67"/>
      <c r="I311" s="67"/>
      <c r="J311" s="67"/>
    </row>
    <row r="312" spans="1:10" ht="17.100000000000001" hidden="1" customHeight="1" x14ac:dyDescent="0.25">
      <c r="A312" s="34"/>
      <c r="B312" s="1484"/>
      <c r="C312" s="1484"/>
      <c r="D312" s="1484"/>
      <c r="E312" s="87" t="s">
        <v>96</v>
      </c>
      <c r="F312" s="71"/>
      <c r="G312" s="7" t="e">
        <f t="shared" si="61"/>
        <v>#DIV/0!</v>
      </c>
      <c r="H312" s="67"/>
      <c r="I312" s="67"/>
      <c r="J312" s="67"/>
    </row>
    <row r="313" spans="1:10" ht="17.100000000000001" hidden="1" customHeight="1" x14ac:dyDescent="0.25">
      <c r="A313" s="36">
        <v>4</v>
      </c>
      <c r="B313" s="1474" t="s">
        <v>148</v>
      </c>
      <c r="C313" s="1475"/>
      <c r="D313" s="1476"/>
      <c r="E313" s="25" t="s">
        <v>117</v>
      </c>
      <c r="F313" s="26" t="s">
        <v>117</v>
      </c>
      <c r="G313" s="27" t="s">
        <v>117</v>
      </c>
      <c r="H313" s="33">
        <f>SUM(H314:H346)</f>
        <v>0</v>
      </c>
      <c r="I313" s="33">
        <f t="shared" ref="I313:J313" si="64">SUM(I314:I346)</f>
        <v>0</v>
      </c>
      <c r="J313" s="33">
        <f t="shared" si="64"/>
        <v>0</v>
      </c>
    </row>
    <row r="314" spans="1:10" ht="17.100000000000001" hidden="1" customHeight="1" x14ac:dyDescent="0.25">
      <c r="A314" s="34"/>
      <c r="B314" s="1530"/>
      <c r="C314" s="1530"/>
      <c r="D314" s="1530"/>
      <c r="E314" s="87" t="s">
        <v>96</v>
      </c>
      <c r="F314" s="71">
        <v>1</v>
      </c>
      <c r="G314" s="7">
        <f t="shared" si="61"/>
        <v>0</v>
      </c>
      <c r="H314" s="67"/>
      <c r="I314" s="67"/>
      <c r="J314" s="67"/>
    </row>
    <row r="315" spans="1:10" ht="17.100000000000001" hidden="1" customHeight="1" x14ac:dyDescent="0.25">
      <c r="A315" s="34"/>
      <c r="B315" s="1531"/>
      <c r="C315" s="1531"/>
      <c r="D315" s="1531"/>
      <c r="E315" s="87" t="s">
        <v>96</v>
      </c>
      <c r="F315" s="71">
        <v>1</v>
      </c>
      <c r="G315" s="7">
        <f t="shared" si="61"/>
        <v>0</v>
      </c>
      <c r="H315" s="67"/>
      <c r="I315" s="67"/>
      <c r="J315" s="67"/>
    </row>
    <row r="316" spans="1:10" ht="17.100000000000001" hidden="1" customHeight="1" x14ac:dyDescent="0.25">
      <c r="A316" s="34"/>
      <c r="B316" s="1531"/>
      <c r="C316" s="1531"/>
      <c r="D316" s="1531"/>
      <c r="E316" s="87" t="s">
        <v>96</v>
      </c>
      <c r="F316" s="71">
        <v>1</v>
      </c>
      <c r="G316" s="7">
        <f t="shared" si="61"/>
        <v>0</v>
      </c>
      <c r="H316" s="67"/>
      <c r="I316" s="67"/>
      <c r="J316" s="67"/>
    </row>
    <row r="317" spans="1:10" ht="17.100000000000001" hidden="1" customHeight="1" x14ac:dyDescent="0.25">
      <c r="A317" s="34"/>
      <c r="B317" s="1532"/>
      <c r="C317" s="1533"/>
      <c r="D317" s="1533"/>
      <c r="E317" s="87" t="s">
        <v>96</v>
      </c>
      <c r="F317" s="71"/>
      <c r="G317" s="7" t="e">
        <f t="shared" si="61"/>
        <v>#DIV/0!</v>
      </c>
      <c r="H317" s="67"/>
      <c r="I317" s="67"/>
      <c r="J317" s="67"/>
    </row>
    <row r="318" spans="1:10" ht="17.100000000000001" hidden="1" customHeight="1" x14ac:dyDescent="0.25">
      <c r="A318" s="34"/>
      <c r="B318" s="1532"/>
      <c r="C318" s="1533"/>
      <c r="D318" s="1533"/>
      <c r="E318" s="87" t="s">
        <v>96</v>
      </c>
      <c r="F318" s="71"/>
      <c r="G318" s="7" t="e">
        <f t="shared" si="61"/>
        <v>#DIV/0!</v>
      </c>
      <c r="H318" s="101"/>
      <c r="I318" s="67"/>
      <c r="J318" s="67"/>
    </row>
    <row r="319" spans="1:10" ht="17.100000000000001" hidden="1" customHeight="1" x14ac:dyDescent="0.25">
      <c r="A319" s="34"/>
      <c r="B319" s="1532"/>
      <c r="C319" s="1533"/>
      <c r="D319" s="1534"/>
      <c r="E319" s="87" t="s">
        <v>96</v>
      </c>
      <c r="F319" s="71"/>
      <c r="G319" s="7" t="e">
        <f t="shared" si="61"/>
        <v>#DIV/0!</v>
      </c>
      <c r="H319" s="67"/>
      <c r="I319" s="67"/>
      <c r="J319" s="67"/>
    </row>
    <row r="320" spans="1:10" ht="17.100000000000001" hidden="1" customHeight="1" x14ac:dyDescent="0.25">
      <c r="A320" s="34"/>
      <c r="B320" s="1532"/>
      <c r="C320" s="1533"/>
      <c r="D320" s="1534"/>
      <c r="E320" s="87" t="s">
        <v>96</v>
      </c>
      <c r="F320" s="71"/>
      <c r="G320" s="7" t="e">
        <f t="shared" si="61"/>
        <v>#DIV/0!</v>
      </c>
      <c r="H320" s="67"/>
      <c r="I320" s="67"/>
      <c r="J320" s="67"/>
    </row>
    <row r="321" spans="1:10" ht="17.100000000000001" hidden="1" customHeight="1" x14ac:dyDescent="0.25">
      <c r="A321" s="34"/>
      <c r="B321" s="1532"/>
      <c r="C321" s="1533"/>
      <c r="D321" s="1534"/>
      <c r="E321" s="87" t="s">
        <v>96</v>
      </c>
      <c r="F321" s="71"/>
      <c r="G321" s="7" t="e">
        <f t="shared" si="61"/>
        <v>#DIV/0!</v>
      </c>
      <c r="H321" s="67"/>
      <c r="I321" s="67"/>
      <c r="J321" s="67"/>
    </row>
    <row r="322" spans="1:10" ht="17.100000000000001" hidden="1" customHeight="1" x14ac:dyDescent="0.25">
      <c r="A322" s="34"/>
      <c r="B322" s="1532"/>
      <c r="C322" s="1533"/>
      <c r="D322" s="1534"/>
      <c r="E322" s="87" t="s">
        <v>96</v>
      </c>
      <c r="F322" s="71"/>
      <c r="G322" s="7" t="e">
        <f t="shared" si="61"/>
        <v>#DIV/0!</v>
      </c>
      <c r="H322" s="67"/>
      <c r="I322" s="67"/>
      <c r="J322" s="67"/>
    </row>
    <row r="323" spans="1:10" ht="17.100000000000001" hidden="1" customHeight="1" x14ac:dyDescent="0.25">
      <c r="A323" s="34"/>
      <c r="B323" s="1532"/>
      <c r="C323" s="1533"/>
      <c r="D323" s="1533"/>
      <c r="E323" s="87" t="s">
        <v>96</v>
      </c>
      <c r="F323" s="71"/>
      <c r="G323" s="7" t="e">
        <f t="shared" si="61"/>
        <v>#DIV/0!</v>
      </c>
      <c r="H323" s="67"/>
      <c r="I323" s="67"/>
      <c r="J323" s="67"/>
    </row>
    <row r="324" spans="1:10" ht="17.100000000000001" hidden="1" customHeight="1" x14ac:dyDescent="0.25">
      <c r="A324" s="34"/>
      <c r="B324" s="1384"/>
      <c r="C324" s="1484"/>
      <c r="D324" s="1484"/>
      <c r="E324" s="87" t="s">
        <v>96</v>
      </c>
      <c r="F324" s="71"/>
      <c r="G324" s="7" t="e">
        <f t="shared" si="61"/>
        <v>#DIV/0!</v>
      </c>
      <c r="H324" s="67"/>
      <c r="I324" s="67"/>
      <c r="J324" s="67"/>
    </row>
    <row r="325" spans="1:10" ht="17.100000000000001" hidden="1" customHeight="1" x14ac:dyDescent="0.25">
      <c r="A325" s="34"/>
      <c r="B325" s="1384"/>
      <c r="C325" s="1484"/>
      <c r="D325" s="1484"/>
      <c r="E325" s="87" t="s">
        <v>96</v>
      </c>
      <c r="F325" s="71"/>
      <c r="G325" s="7" t="e">
        <f t="shared" si="61"/>
        <v>#DIV/0!</v>
      </c>
      <c r="H325" s="67"/>
      <c r="I325" s="67"/>
      <c r="J325" s="67"/>
    </row>
    <row r="326" spans="1:10" ht="17.100000000000001" hidden="1" customHeight="1" x14ac:dyDescent="0.25">
      <c r="A326" s="34"/>
      <c r="B326" s="1384"/>
      <c r="C326" s="1484"/>
      <c r="D326" s="1484"/>
      <c r="E326" s="87" t="s">
        <v>96</v>
      </c>
      <c r="F326" s="71"/>
      <c r="G326" s="7" t="e">
        <f t="shared" si="61"/>
        <v>#DIV/0!</v>
      </c>
      <c r="H326" s="67"/>
      <c r="I326" s="67"/>
      <c r="J326" s="67"/>
    </row>
    <row r="327" spans="1:10" ht="17.100000000000001" hidden="1" customHeight="1" x14ac:dyDescent="0.25">
      <c r="A327" s="34"/>
      <c r="B327" s="1384"/>
      <c r="C327" s="1484"/>
      <c r="D327" s="1484"/>
      <c r="E327" s="87" t="s">
        <v>96</v>
      </c>
      <c r="F327" s="71"/>
      <c r="G327" s="7" t="e">
        <f t="shared" si="61"/>
        <v>#DIV/0!</v>
      </c>
      <c r="H327" s="67"/>
      <c r="I327" s="67"/>
      <c r="J327" s="67"/>
    </row>
    <row r="328" spans="1:10" ht="17.100000000000001" hidden="1" customHeight="1" x14ac:dyDescent="0.25">
      <c r="A328" s="34"/>
      <c r="B328" s="1491"/>
      <c r="C328" s="1492"/>
      <c r="D328" s="1492"/>
      <c r="E328" s="30" t="s">
        <v>96</v>
      </c>
      <c r="F328" s="6"/>
      <c r="G328" s="7" t="e">
        <f t="shared" si="61"/>
        <v>#DIV/0!</v>
      </c>
      <c r="H328" s="67"/>
      <c r="I328" s="67"/>
      <c r="J328" s="67"/>
    </row>
    <row r="329" spans="1:10" ht="17.100000000000001" hidden="1" customHeight="1" x14ac:dyDescent="0.25">
      <c r="A329" s="34"/>
      <c r="B329" s="1491"/>
      <c r="C329" s="1492"/>
      <c r="D329" s="1492"/>
      <c r="E329" s="30" t="s">
        <v>96</v>
      </c>
      <c r="F329" s="6"/>
      <c r="G329" s="7" t="e">
        <f t="shared" si="61"/>
        <v>#DIV/0!</v>
      </c>
      <c r="H329" s="67"/>
      <c r="I329" s="67"/>
      <c r="J329" s="67"/>
    </row>
    <row r="330" spans="1:10" ht="17.100000000000001" hidden="1" customHeight="1" x14ac:dyDescent="0.25">
      <c r="A330" s="34"/>
      <c r="B330" s="1490"/>
      <c r="C330" s="1490"/>
      <c r="D330" s="1490"/>
      <c r="E330" s="30" t="s">
        <v>96</v>
      </c>
      <c r="F330" s="6"/>
      <c r="G330" s="7" t="e">
        <f t="shared" si="61"/>
        <v>#DIV/0!</v>
      </c>
      <c r="H330" s="67"/>
      <c r="I330" s="67"/>
      <c r="J330" s="67"/>
    </row>
    <row r="331" spans="1:10" ht="17.100000000000001" hidden="1" customHeight="1" x14ac:dyDescent="0.25">
      <c r="A331" s="34"/>
      <c r="B331" s="1490"/>
      <c r="C331" s="1490"/>
      <c r="D331" s="1490"/>
      <c r="E331" s="30" t="s">
        <v>96</v>
      </c>
      <c r="F331" s="6"/>
      <c r="G331" s="7" t="e">
        <f t="shared" si="61"/>
        <v>#DIV/0!</v>
      </c>
      <c r="H331" s="67"/>
      <c r="I331" s="67"/>
      <c r="J331" s="67"/>
    </row>
    <row r="332" spans="1:10" ht="17.100000000000001" hidden="1" customHeight="1" x14ac:dyDescent="0.25">
      <c r="A332" s="34"/>
      <c r="B332" s="1490"/>
      <c r="C332" s="1490"/>
      <c r="D332" s="1490"/>
      <c r="E332" s="30" t="s">
        <v>96</v>
      </c>
      <c r="F332" s="6"/>
      <c r="G332" s="7" t="e">
        <f t="shared" si="61"/>
        <v>#DIV/0!</v>
      </c>
      <c r="H332" s="67"/>
      <c r="I332" s="67"/>
      <c r="J332" s="67"/>
    </row>
    <row r="333" spans="1:10" ht="17.100000000000001" hidden="1" customHeight="1" x14ac:dyDescent="0.25">
      <c r="A333" s="34"/>
      <c r="B333" s="1490"/>
      <c r="C333" s="1490"/>
      <c r="D333" s="1490"/>
      <c r="E333" s="30" t="s">
        <v>96</v>
      </c>
      <c r="F333" s="6"/>
      <c r="G333" s="7" t="e">
        <f t="shared" si="61"/>
        <v>#DIV/0!</v>
      </c>
      <c r="H333" s="67"/>
      <c r="I333" s="67"/>
      <c r="J333" s="67"/>
    </row>
    <row r="334" spans="1:10" ht="17.100000000000001" hidden="1" customHeight="1" x14ac:dyDescent="0.25">
      <c r="A334" s="34"/>
      <c r="B334" s="1493"/>
      <c r="C334" s="1494"/>
      <c r="D334" s="1495"/>
      <c r="E334" s="30" t="s">
        <v>96</v>
      </c>
      <c r="F334" s="6"/>
      <c r="G334" s="7" t="e">
        <f t="shared" si="61"/>
        <v>#DIV/0!</v>
      </c>
      <c r="H334" s="67"/>
      <c r="I334" s="67"/>
      <c r="J334" s="67"/>
    </row>
    <row r="335" spans="1:10" ht="17.100000000000001" hidden="1" customHeight="1" x14ac:dyDescent="0.25">
      <c r="A335" s="34"/>
      <c r="B335" s="1491"/>
      <c r="C335" s="1492"/>
      <c r="D335" s="1492"/>
      <c r="E335" s="30" t="s">
        <v>96</v>
      </c>
      <c r="F335" s="6"/>
      <c r="G335" s="7" t="e">
        <f t="shared" si="61"/>
        <v>#DIV/0!</v>
      </c>
      <c r="H335" s="67"/>
      <c r="I335" s="67"/>
      <c r="J335" s="67"/>
    </row>
    <row r="336" spans="1:10" ht="17.100000000000001" hidden="1" customHeight="1" x14ac:dyDescent="0.25">
      <c r="A336" s="34"/>
      <c r="B336" s="1490"/>
      <c r="C336" s="1490"/>
      <c r="D336" s="1490"/>
      <c r="E336" s="30" t="s">
        <v>96</v>
      </c>
      <c r="F336" s="6"/>
      <c r="G336" s="7" t="e">
        <f t="shared" si="61"/>
        <v>#DIV/0!</v>
      </c>
      <c r="H336" s="67"/>
      <c r="I336" s="101"/>
      <c r="J336" s="101"/>
    </row>
    <row r="337" spans="1:10" ht="17.100000000000001" hidden="1" customHeight="1" x14ac:dyDescent="0.25">
      <c r="A337" s="34"/>
      <c r="B337" s="1490"/>
      <c r="C337" s="1490"/>
      <c r="D337" s="1490"/>
      <c r="E337" s="30" t="s">
        <v>96</v>
      </c>
      <c r="F337" s="6"/>
      <c r="G337" s="7" t="e">
        <f t="shared" si="61"/>
        <v>#DIV/0!</v>
      </c>
      <c r="H337" s="67"/>
      <c r="I337" s="67"/>
      <c r="J337" s="67"/>
    </row>
    <row r="338" spans="1:10" ht="17.100000000000001" hidden="1" customHeight="1" x14ac:dyDescent="0.25">
      <c r="A338" s="34"/>
      <c r="B338" s="1491"/>
      <c r="C338" s="1492"/>
      <c r="D338" s="1492"/>
      <c r="E338" s="30" t="s">
        <v>96</v>
      </c>
      <c r="F338" s="6"/>
      <c r="G338" s="7" t="e">
        <f t="shared" si="61"/>
        <v>#DIV/0!</v>
      </c>
      <c r="H338" s="67"/>
      <c r="I338" s="67"/>
      <c r="J338" s="67"/>
    </row>
    <row r="339" spans="1:10" ht="17.100000000000001" hidden="1" customHeight="1" x14ac:dyDescent="0.25">
      <c r="A339" s="34"/>
      <c r="B339" s="1491"/>
      <c r="C339" s="1492"/>
      <c r="D339" s="1492"/>
      <c r="E339" s="30" t="s">
        <v>96</v>
      </c>
      <c r="F339" s="6"/>
      <c r="G339" s="7" t="e">
        <f t="shared" si="61"/>
        <v>#DIV/0!</v>
      </c>
      <c r="H339" s="67"/>
      <c r="I339" s="67"/>
      <c r="J339" s="67"/>
    </row>
    <row r="340" spans="1:10" ht="17.100000000000001" hidden="1" customHeight="1" x14ac:dyDescent="0.25">
      <c r="A340" s="34"/>
      <c r="B340" s="1491"/>
      <c r="C340" s="1492"/>
      <c r="D340" s="1492"/>
      <c r="E340" s="30" t="s">
        <v>96</v>
      </c>
      <c r="F340" s="6"/>
      <c r="G340" s="7" t="e">
        <f t="shared" si="61"/>
        <v>#DIV/0!</v>
      </c>
      <c r="H340" s="67"/>
      <c r="I340" s="67"/>
      <c r="J340" s="67"/>
    </row>
    <row r="341" spans="1:10" ht="17.100000000000001" hidden="1" customHeight="1" x14ac:dyDescent="0.25">
      <c r="A341" s="34"/>
      <c r="B341" s="1491"/>
      <c r="C341" s="1492"/>
      <c r="D341" s="1492"/>
      <c r="E341" s="30" t="s">
        <v>96</v>
      </c>
      <c r="F341" s="6"/>
      <c r="G341" s="7" t="e">
        <f t="shared" si="61"/>
        <v>#DIV/0!</v>
      </c>
      <c r="H341" s="67"/>
      <c r="I341" s="67"/>
      <c r="J341" s="67"/>
    </row>
    <row r="342" spans="1:10" ht="17.100000000000001" hidden="1" customHeight="1" x14ac:dyDescent="0.25">
      <c r="A342" s="34"/>
      <c r="B342" s="1493"/>
      <c r="C342" s="1494"/>
      <c r="D342" s="1495"/>
      <c r="E342" s="30" t="s">
        <v>96</v>
      </c>
      <c r="F342" s="6"/>
      <c r="G342" s="7" t="e">
        <f t="shared" si="61"/>
        <v>#DIV/0!</v>
      </c>
      <c r="H342" s="67"/>
      <c r="I342" s="67"/>
      <c r="J342" s="67"/>
    </row>
    <row r="343" spans="1:10" ht="17.100000000000001" hidden="1" customHeight="1" x14ac:dyDescent="0.25">
      <c r="A343" s="34"/>
      <c r="B343" s="1493"/>
      <c r="C343" s="1494"/>
      <c r="D343" s="1495"/>
      <c r="E343" s="30" t="s">
        <v>96</v>
      </c>
      <c r="F343" s="6"/>
      <c r="G343" s="7" t="e">
        <f t="shared" si="61"/>
        <v>#DIV/0!</v>
      </c>
      <c r="H343" s="67"/>
      <c r="I343" s="67"/>
      <c r="J343" s="67"/>
    </row>
    <row r="344" spans="1:10" ht="17.100000000000001" hidden="1" customHeight="1" x14ac:dyDescent="0.25">
      <c r="A344" s="34"/>
      <c r="B344" s="1493"/>
      <c r="C344" s="1494"/>
      <c r="D344" s="1495"/>
      <c r="E344" s="30" t="s">
        <v>96</v>
      </c>
      <c r="F344" s="6"/>
      <c r="G344" s="7" t="e">
        <f t="shared" si="61"/>
        <v>#DIV/0!</v>
      </c>
      <c r="H344" s="67"/>
      <c r="I344" s="67"/>
      <c r="J344" s="67"/>
    </row>
    <row r="345" spans="1:10" ht="17.100000000000001" hidden="1" customHeight="1" x14ac:dyDescent="0.25">
      <c r="A345" s="34"/>
      <c r="B345" s="1493"/>
      <c r="C345" s="1494"/>
      <c r="D345" s="1495"/>
      <c r="E345" s="30" t="s">
        <v>96</v>
      </c>
      <c r="F345" s="6"/>
      <c r="G345" s="7" t="e">
        <f t="shared" si="61"/>
        <v>#DIV/0!</v>
      </c>
      <c r="H345" s="67"/>
      <c r="I345" s="67"/>
      <c r="J345" s="67"/>
    </row>
    <row r="346" spans="1:10" ht="24" hidden="1" customHeight="1" x14ac:dyDescent="0.25">
      <c r="A346" s="34"/>
      <c r="B346" s="1493"/>
      <c r="C346" s="1494"/>
      <c r="D346" s="1495"/>
      <c r="E346" s="30" t="s">
        <v>96</v>
      </c>
      <c r="F346" s="6"/>
      <c r="G346" s="7" t="e">
        <f t="shared" si="61"/>
        <v>#DIV/0!</v>
      </c>
      <c r="H346" s="67"/>
      <c r="I346" s="67"/>
      <c r="J346" s="67"/>
    </row>
    <row r="347" spans="1:10" ht="22.35" hidden="1" customHeight="1" x14ac:dyDescent="0.25">
      <c r="A347" s="1321" t="s">
        <v>70</v>
      </c>
      <c r="B347" s="1322"/>
      <c r="C347" s="1322"/>
      <c r="D347" s="1322"/>
      <c r="E347" s="1322"/>
      <c r="F347" s="1322"/>
      <c r="G347" s="1323"/>
      <c r="H347" s="9">
        <f>H302+H307+H313</f>
        <v>0</v>
      </c>
      <c r="I347" s="9">
        <f t="shared" ref="I347:J347" si="65">I302+I307+I313</f>
        <v>0</v>
      </c>
      <c r="J347" s="9">
        <f t="shared" si="65"/>
        <v>0</v>
      </c>
    </row>
    <row r="348" spans="1:10" hidden="1" x14ac:dyDescent="0.25"/>
    <row r="349" spans="1:10" ht="14.25" customHeight="1" x14ac:dyDescent="0.25">
      <c r="B349" s="1417" t="s">
        <v>175</v>
      </c>
      <c r="C349" s="1417"/>
      <c r="D349" s="1417"/>
      <c r="E349" s="1417"/>
      <c r="F349" s="1417"/>
      <c r="G349" s="1417"/>
      <c r="H349" s="1417"/>
      <c r="I349" s="1417"/>
      <c r="J349" s="1417"/>
    </row>
    <row r="350" spans="1:10" ht="23.45" customHeight="1" x14ac:dyDescent="0.25">
      <c r="A350" s="1341" t="s">
        <v>106</v>
      </c>
      <c r="B350" s="1430" t="s">
        <v>77</v>
      </c>
      <c r="C350" s="1431"/>
      <c r="D350" s="1432"/>
      <c r="E350" s="1376" t="s">
        <v>82</v>
      </c>
      <c r="F350" s="1402" t="s">
        <v>35</v>
      </c>
      <c r="G350" s="1344" t="s">
        <v>111</v>
      </c>
      <c r="H350" s="1325" t="s">
        <v>104</v>
      </c>
      <c r="I350" s="1325"/>
      <c r="J350" s="1325"/>
    </row>
    <row r="351" spans="1:10" ht="23.45" customHeight="1" x14ac:dyDescent="0.25">
      <c r="A351" s="1342"/>
      <c r="B351" s="1433"/>
      <c r="C351" s="1434"/>
      <c r="D351" s="1435"/>
      <c r="E351" s="1376"/>
      <c r="F351" s="1402"/>
      <c r="G351" s="1344"/>
      <c r="H351" s="51">
        <f>H14</f>
        <v>2025</v>
      </c>
      <c r="I351" s="51">
        <f t="shared" ref="I351:J351" si="66">I14</f>
        <v>2026</v>
      </c>
      <c r="J351" s="51">
        <f t="shared" si="66"/>
        <v>2027</v>
      </c>
    </row>
    <row r="352" spans="1:10" ht="15.95" customHeight="1" x14ac:dyDescent="0.25">
      <c r="A352" s="15">
        <v>1</v>
      </c>
      <c r="B352" s="1419">
        <v>2</v>
      </c>
      <c r="C352" s="1419"/>
      <c r="D352" s="1419"/>
      <c r="E352" s="16">
        <v>3</v>
      </c>
      <c r="F352" s="16">
        <v>4</v>
      </c>
      <c r="G352" s="16">
        <v>5</v>
      </c>
      <c r="H352" s="20">
        <v>6</v>
      </c>
      <c r="I352" s="20">
        <v>7</v>
      </c>
      <c r="J352" s="20">
        <v>8</v>
      </c>
    </row>
    <row r="353" spans="1:10" ht="17.100000000000001" customHeight="1" x14ac:dyDescent="0.25">
      <c r="A353" s="36">
        <v>1</v>
      </c>
      <c r="B353" s="1457" t="s">
        <v>151</v>
      </c>
      <c r="C353" s="1458"/>
      <c r="D353" s="1459"/>
      <c r="E353" s="25" t="s">
        <v>117</v>
      </c>
      <c r="F353" s="26" t="s">
        <v>117</v>
      </c>
      <c r="G353" s="27" t="s">
        <v>117</v>
      </c>
      <c r="H353" s="27" t="s">
        <v>117</v>
      </c>
      <c r="I353" s="27" t="s">
        <v>117</v>
      </c>
      <c r="J353" s="27" t="s">
        <v>117</v>
      </c>
    </row>
    <row r="354" spans="1:10" ht="17.100000000000001" customHeight="1" x14ac:dyDescent="0.25">
      <c r="A354" s="41"/>
      <c r="B354" s="1499" t="s">
        <v>152</v>
      </c>
      <c r="C354" s="1500"/>
      <c r="D354" s="1501"/>
      <c r="E354" s="87" t="s">
        <v>189</v>
      </c>
      <c r="F354" s="88">
        <v>10</v>
      </c>
      <c r="G354" s="7">
        <f t="shared" ref="G354:G443" si="67">H354/F354</f>
        <v>550</v>
      </c>
      <c r="H354" s="101">
        <v>5500</v>
      </c>
      <c r="I354" s="101"/>
      <c r="J354" s="101"/>
    </row>
    <row r="355" spans="1:10" ht="17.100000000000001" hidden="1" customHeight="1" x14ac:dyDescent="0.25">
      <c r="A355" s="41"/>
      <c r="B355" s="1383" t="s">
        <v>153</v>
      </c>
      <c r="C355" s="1416"/>
      <c r="D355" s="1384"/>
      <c r="E355" s="87" t="s">
        <v>96</v>
      </c>
      <c r="F355" s="88"/>
      <c r="G355" s="7" t="e">
        <f t="shared" si="67"/>
        <v>#DIV/0!</v>
      </c>
      <c r="H355" s="101"/>
      <c r="I355" s="101"/>
      <c r="J355" s="101"/>
    </row>
    <row r="356" spans="1:10" ht="17.100000000000001" hidden="1" customHeight="1" x14ac:dyDescent="0.25">
      <c r="A356" s="41"/>
      <c r="B356" s="1383" t="s">
        <v>155</v>
      </c>
      <c r="C356" s="1416"/>
      <c r="D356" s="1384"/>
      <c r="E356" s="87" t="s">
        <v>96</v>
      </c>
      <c r="F356" s="88"/>
      <c r="G356" s="7" t="e">
        <f t="shared" si="67"/>
        <v>#DIV/0!</v>
      </c>
      <c r="H356" s="101"/>
      <c r="I356" s="101"/>
      <c r="J356" s="101"/>
    </row>
    <row r="357" spans="1:10" ht="17.100000000000001" hidden="1" customHeight="1" x14ac:dyDescent="0.25">
      <c r="A357" s="41"/>
      <c r="B357" s="1383" t="s">
        <v>154</v>
      </c>
      <c r="C357" s="1416"/>
      <c r="D357" s="1384"/>
      <c r="E357" s="87" t="s">
        <v>96</v>
      </c>
      <c r="F357" s="88"/>
      <c r="G357" s="7" t="e">
        <f t="shared" si="67"/>
        <v>#DIV/0!</v>
      </c>
      <c r="H357" s="101"/>
      <c r="I357" s="101"/>
      <c r="J357" s="101"/>
    </row>
    <row r="358" spans="1:10" ht="17.100000000000001" customHeight="1" x14ac:dyDescent="0.25">
      <c r="A358" s="41"/>
      <c r="B358" s="1496" t="s">
        <v>194</v>
      </c>
      <c r="C358" s="1497"/>
      <c r="D358" s="1497"/>
      <c r="E358" s="87" t="s">
        <v>96</v>
      </c>
      <c r="F358" s="88">
        <v>10</v>
      </c>
      <c r="G358" s="7">
        <f t="shared" si="67"/>
        <v>400</v>
      </c>
      <c r="H358" s="101">
        <v>4000</v>
      </c>
      <c r="I358" s="101"/>
      <c r="J358" s="101"/>
    </row>
    <row r="359" spans="1:10" ht="17.100000000000001" hidden="1" customHeight="1" x14ac:dyDescent="0.25">
      <c r="A359" s="41"/>
      <c r="B359" s="1496"/>
      <c r="C359" s="1497"/>
      <c r="D359" s="1498"/>
      <c r="E359" s="87" t="s">
        <v>96</v>
      </c>
      <c r="F359" s="88"/>
      <c r="G359" s="7" t="e">
        <f t="shared" si="67"/>
        <v>#DIV/0!</v>
      </c>
      <c r="H359" s="101"/>
      <c r="I359" s="101"/>
      <c r="J359" s="101"/>
    </row>
    <row r="360" spans="1:10" ht="17.100000000000001" hidden="1" customHeight="1" x14ac:dyDescent="0.25">
      <c r="A360" s="41"/>
      <c r="B360" s="1496"/>
      <c r="C360" s="1497"/>
      <c r="D360" s="1498"/>
      <c r="E360" s="87" t="s">
        <v>96</v>
      </c>
      <c r="F360" s="88"/>
      <c r="G360" s="7" t="e">
        <f t="shared" si="67"/>
        <v>#DIV/0!</v>
      </c>
      <c r="H360" s="101"/>
      <c r="I360" s="101"/>
      <c r="J360" s="101"/>
    </row>
    <row r="361" spans="1:10" ht="17.100000000000001" hidden="1" customHeight="1" x14ac:dyDescent="0.25">
      <c r="A361" s="41"/>
      <c r="B361" s="1496"/>
      <c r="C361" s="1497"/>
      <c r="D361" s="1498"/>
      <c r="E361" s="87" t="s">
        <v>96</v>
      </c>
      <c r="F361" s="88"/>
      <c r="G361" s="7" t="e">
        <f t="shared" si="67"/>
        <v>#DIV/0!</v>
      </c>
      <c r="H361" s="101"/>
      <c r="I361" s="101"/>
      <c r="J361" s="101"/>
    </row>
    <row r="362" spans="1:10" ht="17.100000000000001" hidden="1" customHeight="1" x14ac:dyDescent="0.25">
      <c r="A362" s="34"/>
      <c r="B362" s="1496"/>
      <c r="C362" s="1497"/>
      <c r="D362" s="1497"/>
      <c r="E362" s="87" t="s">
        <v>96</v>
      </c>
      <c r="F362" s="93"/>
      <c r="G362" s="7" t="e">
        <f t="shared" si="67"/>
        <v>#DIV/0!</v>
      </c>
      <c r="H362" s="67"/>
      <c r="I362" s="67"/>
      <c r="J362" s="67"/>
    </row>
    <row r="363" spans="1:10" ht="17.100000000000001" hidden="1" customHeight="1" x14ac:dyDescent="0.25">
      <c r="A363" s="34"/>
      <c r="B363" s="1496"/>
      <c r="C363" s="1497"/>
      <c r="D363" s="1497"/>
      <c r="E363" s="87" t="s">
        <v>96</v>
      </c>
      <c r="F363" s="93"/>
      <c r="G363" s="7" t="e">
        <f t="shared" si="67"/>
        <v>#DIV/0!</v>
      </c>
      <c r="H363" s="67"/>
      <c r="I363" s="67"/>
      <c r="J363" s="67"/>
    </row>
    <row r="364" spans="1:10" ht="17.100000000000001" hidden="1" customHeight="1" x14ac:dyDescent="0.25">
      <c r="A364" s="34"/>
      <c r="B364" s="1496"/>
      <c r="C364" s="1497"/>
      <c r="D364" s="1497"/>
      <c r="E364" s="87" t="s">
        <v>96</v>
      </c>
      <c r="F364" s="93"/>
      <c r="G364" s="7" t="e">
        <f t="shared" si="67"/>
        <v>#DIV/0!</v>
      </c>
      <c r="H364" s="67"/>
      <c r="I364" s="67"/>
      <c r="J364" s="67"/>
    </row>
    <row r="365" spans="1:10" ht="17.100000000000001" hidden="1" customHeight="1" x14ac:dyDescent="0.25">
      <c r="A365" s="34"/>
      <c r="B365" s="1496"/>
      <c r="C365" s="1497"/>
      <c r="D365" s="1498"/>
      <c r="E365" s="87" t="s">
        <v>96</v>
      </c>
      <c r="F365" s="93"/>
      <c r="G365" s="7" t="e">
        <f t="shared" si="67"/>
        <v>#DIV/0!</v>
      </c>
      <c r="H365" s="67"/>
      <c r="I365" s="67"/>
      <c r="J365" s="67"/>
    </row>
    <row r="366" spans="1:10" ht="17.100000000000001" hidden="1" customHeight="1" x14ac:dyDescent="0.25">
      <c r="A366" s="34"/>
      <c r="B366" s="1496"/>
      <c r="C366" s="1497"/>
      <c r="D366" s="1497"/>
      <c r="E366" s="87" t="s">
        <v>96</v>
      </c>
      <c r="F366" s="93"/>
      <c r="G366" s="7" t="e">
        <f t="shared" si="67"/>
        <v>#DIV/0!</v>
      </c>
      <c r="H366" s="67"/>
      <c r="I366" s="67"/>
      <c r="J366" s="67"/>
    </row>
    <row r="367" spans="1:10" ht="17.100000000000001" hidden="1" customHeight="1" x14ac:dyDescent="0.25">
      <c r="A367" s="34"/>
      <c r="B367" s="1496"/>
      <c r="C367" s="1497"/>
      <c r="D367" s="1497"/>
      <c r="E367" s="87" t="s">
        <v>96</v>
      </c>
      <c r="F367" s="93"/>
      <c r="G367" s="7" t="e">
        <f t="shared" si="67"/>
        <v>#DIV/0!</v>
      </c>
      <c r="H367" s="67"/>
      <c r="I367" s="67"/>
      <c r="J367" s="67"/>
    </row>
    <row r="368" spans="1:10" ht="17.100000000000001" hidden="1" customHeight="1" x14ac:dyDescent="0.25">
      <c r="A368" s="34"/>
      <c r="B368" s="1496"/>
      <c r="C368" s="1497"/>
      <c r="D368" s="1497"/>
      <c r="E368" s="87" t="s">
        <v>96</v>
      </c>
      <c r="F368" s="93"/>
      <c r="G368" s="7" t="e">
        <f t="shared" si="67"/>
        <v>#DIV/0!</v>
      </c>
      <c r="H368" s="67"/>
      <c r="I368" s="67"/>
      <c r="J368" s="67"/>
    </row>
    <row r="369" spans="1:10" ht="17.100000000000001" hidden="1" customHeight="1" x14ac:dyDescent="0.25">
      <c r="A369" s="34"/>
      <c r="B369" s="1499"/>
      <c r="C369" s="1500"/>
      <c r="D369" s="1501"/>
      <c r="E369" s="87" t="s">
        <v>96</v>
      </c>
      <c r="F369" s="93"/>
      <c r="G369" s="7" t="e">
        <f t="shared" si="67"/>
        <v>#DIV/0!</v>
      </c>
      <c r="H369" s="67"/>
      <c r="I369" s="67"/>
      <c r="J369" s="67"/>
    </row>
    <row r="370" spans="1:10" ht="17.25" customHeight="1" x14ac:dyDescent="0.25">
      <c r="A370" s="34"/>
      <c r="B370" s="1383" t="s">
        <v>916</v>
      </c>
      <c r="C370" s="1416"/>
      <c r="D370" s="1384"/>
      <c r="E370" s="87" t="s">
        <v>96</v>
      </c>
      <c r="F370" s="93">
        <v>10</v>
      </c>
      <c r="G370" s="7">
        <f t="shared" si="67"/>
        <v>324</v>
      </c>
      <c r="H370" s="67">
        <v>3240</v>
      </c>
      <c r="I370" s="67"/>
      <c r="J370" s="67"/>
    </row>
    <row r="371" spans="1:10" ht="17.100000000000001" customHeight="1" x14ac:dyDescent="0.25">
      <c r="A371" s="38"/>
      <c r="B371" s="1502" t="s">
        <v>71</v>
      </c>
      <c r="C371" s="1503"/>
      <c r="D371" s="1504"/>
      <c r="E371" s="39"/>
      <c r="F371" s="42"/>
      <c r="G371" s="40"/>
      <c r="H371" s="40">
        <f>SUM(H354:H370)</f>
        <v>12740</v>
      </c>
      <c r="I371" s="40">
        <f t="shared" ref="I371:J371" si="68">SUM(I354:I370)</f>
        <v>0</v>
      </c>
      <c r="J371" s="40">
        <f t="shared" si="68"/>
        <v>0</v>
      </c>
    </row>
    <row r="372" spans="1:10" ht="17.100000000000001" hidden="1" customHeight="1" x14ac:dyDescent="0.25">
      <c r="A372" s="36">
        <v>2</v>
      </c>
      <c r="B372" s="1457" t="s">
        <v>72</v>
      </c>
      <c r="C372" s="1458"/>
      <c r="D372" s="1459"/>
      <c r="E372" s="25" t="s">
        <v>117</v>
      </c>
      <c r="F372" s="26" t="s">
        <v>117</v>
      </c>
      <c r="G372" s="27" t="s">
        <v>117</v>
      </c>
      <c r="H372" s="27" t="s">
        <v>117</v>
      </c>
      <c r="I372" s="27" t="s">
        <v>117</v>
      </c>
      <c r="J372" s="27" t="s">
        <v>117</v>
      </c>
    </row>
    <row r="373" spans="1:10" ht="17.100000000000001" hidden="1" customHeight="1" x14ac:dyDescent="0.25">
      <c r="A373" s="34"/>
      <c r="B373" s="1508" t="s">
        <v>736</v>
      </c>
      <c r="C373" s="1508"/>
      <c r="D373" s="1508"/>
      <c r="E373" s="87" t="s">
        <v>96</v>
      </c>
      <c r="F373" s="71">
        <v>30</v>
      </c>
      <c r="G373" s="7">
        <f t="shared" si="67"/>
        <v>0</v>
      </c>
      <c r="H373" s="67"/>
      <c r="I373" s="67"/>
      <c r="J373" s="67"/>
    </row>
    <row r="374" spans="1:10" ht="17.100000000000001" hidden="1" customHeight="1" x14ac:dyDescent="0.25">
      <c r="A374" s="34"/>
      <c r="B374" s="1496" t="s">
        <v>737</v>
      </c>
      <c r="C374" s="1497"/>
      <c r="D374" s="1497"/>
      <c r="E374" s="87" t="s">
        <v>92</v>
      </c>
      <c r="F374" s="71"/>
      <c r="G374" s="7" t="e">
        <f t="shared" si="67"/>
        <v>#DIV/0!</v>
      </c>
      <c r="H374" s="67"/>
      <c r="I374" s="67"/>
      <c r="J374" s="67"/>
    </row>
    <row r="375" spans="1:10" ht="17.100000000000001" hidden="1" customHeight="1" x14ac:dyDescent="0.25">
      <c r="A375" s="34"/>
      <c r="B375" s="1496"/>
      <c r="C375" s="1497"/>
      <c r="D375" s="1497"/>
      <c r="E375" s="87" t="s">
        <v>157</v>
      </c>
      <c r="F375" s="71"/>
      <c r="G375" s="7" t="e">
        <f t="shared" si="67"/>
        <v>#DIV/0!</v>
      </c>
      <c r="H375" s="67"/>
      <c r="I375" s="67"/>
      <c r="J375" s="67"/>
    </row>
    <row r="376" spans="1:10" ht="17.100000000000001" hidden="1" customHeight="1" x14ac:dyDescent="0.25">
      <c r="A376" s="34"/>
      <c r="B376" s="1496"/>
      <c r="C376" s="1509"/>
      <c r="D376" s="1510"/>
      <c r="E376" s="87" t="s">
        <v>199</v>
      </c>
      <c r="F376" s="71"/>
      <c r="G376" s="7" t="e">
        <f t="shared" si="67"/>
        <v>#DIV/0!</v>
      </c>
      <c r="H376" s="67"/>
      <c r="I376" s="67"/>
      <c r="J376" s="67"/>
    </row>
    <row r="377" spans="1:10" ht="17.100000000000001" hidden="1" customHeight="1" x14ac:dyDescent="0.25">
      <c r="A377" s="34"/>
      <c r="B377" s="1496"/>
      <c r="C377" s="1509"/>
      <c r="D377" s="1510"/>
      <c r="E377" s="87" t="s">
        <v>199</v>
      </c>
      <c r="F377" s="71"/>
      <c r="G377" s="7" t="e">
        <f t="shared" si="67"/>
        <v>#DIV/0!</v>
      </c>
      <c r="H377" s="67"/>
      <c r="I377" s="67"/>
      <c r="J377" s="67"/>
    </row>
    <row r="378" spans="1:10" ht="17.100000000000001" hidden="1" customHeight="1" x14ac:dyDescent="0.25">
      <c r="A378" s="34"/>
      <c r="B378" s="1413"/>
      <c r="C378" s="1414"/>
      <c r="D378" s="1414"/>
      <c r="E378" s="87" t="s">
        <v>96</v>
      </c>
      <c r="F378" s="71"/>
      <c r="G378" s="7" t="e">
        <f t="shared" si="67"/>
        <v>#DIV/0!</v>
      </c>
      <c r="H378" s="67"/>
      <c r="I378" s="67"/>
      <c r="J378" s="67"/>
    </row>
    <row r="379" spans="1:10" ht="17.100000000000001" hidden="1" customHeight="1" x14ac:dyDescent="0.25">
      <c r="A379" s="34"/>
      <c r="B379" s="1413"/>
      <c r="C379" s="1414"/>
      <c r="D379" s="1414"/>
      <c r="E379" s="87" t="s">
        <v>96</v>
      </c>
      <c r="F379" s="71"/>
      <c r="G379" s="7" t="e">
        <f t="shared" si="67"/>
        <v>#DIV/0!</v>
      </c>
      <c r="H379" s="67"/>
      <c r="I379" s="67"/>
      <c r="J379" s="67"/>
    </row>
    <row r="380" spans="1:10" ht="17.100000000000001" hidden="1" customHeight="1" x14ac:dyDescent="0.25">
      <c r="A380" s="34"/>
      <c r="B380" s="1505"/>
      <c r="C380" s="1506"/>
      <c r="D380" s="1507"/>
      <c r="E380" s="87" t="s">
        <v>96</v>
      </c>
      <c r="F380" s="71"/>
      <c r="G380" s="7" t="e">
        <f t="shared" si="67"/>
        <v>#DIV/0!</v>
      </c>
      <c r="H380" s="67"/>
      <c r="I380" s="67"/>
      <c r="J380" s="67"/>
    </row>
    <row r="381" spans="1:10" ht="17.100000000000001" hidden="1" customHeight="1" x14ac:dyDescent="0.25">
      <c r="A381" s="34"/>
      <c r="B381" s="1505"/>
      <c r="C381" s="1506"/>
      <c r="D381" s="1507"/>
      <c r="E381" s="87" t="s">
        <v>96</v>
      </c>
      <c r="F381" s="71"/>
      <c r="G381" s="7" t="e">
        <f t="shared" si="67"/>
        <v>#DIV/0!</v>
      </c>
      <c r="H381" s="67"/>
      <c r="I381" s="67"/>
      <c r="J381" s="67"/>
    </row>
    <row r="382" spans="1:10" ht="17.100000000000001" hidden="1" customHeight="1" x14ac:dyDescent="0.25">
      <c r="A382" s="34"/>
      <c r="B382" s="1505"/>
      <c r="C382" s="1506"/>
      <c r="D382" s="1507"/>
      <c r="E382" s="87" t="s">
        <v>96</v>
      </c>
      <c r="F382" s="71"/>
      <c r="G382" s="7" t="e">
        <f t="shared" si="67"/>
        <v>#DIV/0!</v>
      </c>
      <c r="H382" s="67"/>
      <c r="I382" s="67"/>
      <c r="J382" s="67"/>
    </row>
    <row r="383" spans="1:10" ht="17.100000000000001" hidden="1" customHeight="1" x14ac:dyDescent="0.25">
      <c r="A383" s="34"/>
      <c r="B383" s="1505"/>
      <c r="C383" s="1506"/>
      <c r="D383" s="1507"/>
      <c r="E383" s="87" t="s">
        <v>96</v>
      </c>
      <c r="F383" s="71"/>
      <c r="G383" s="7" t="e">
        <f t="shared" si="67"/>
        <v>#DIV/0!</v>
      </c>
      <c r="H383" s="67"/>
      <c r="I383" s="67"/>
      <c r="J383" s="67"/>
    </row>
    <row r="384" spans="1:10" ht="17.100000000000001" hidden="1" customHeight="1" x14ac:dyDescent="0.25">
      <c r="A384" s="34"/>
      <c r="B384" s="1505"/>
      <c r="C384" s="1506"/>
      <c r="D384" s="1507"/>
      <c r="E384" s="87" t="s">
        <v>96</v>
      </c>
      <c r="F384" s="71"/>
      <c r="G384" s="7" t="e">
        <f t="shared" si="67"/>
        <v>#DIV/0!</v>
      </c>
      <c r="H384" s="67"/>
      <c r="I384" s="67"/>
      <c r="J384" s="67"/>
    </row>
    <row r="385" spans="1:10" ht="17.100000000000001" hidden="1" customHeight="1" x14ac:dyDescent="0.25">
      <c r="A385" s="34"/>
      <c r="B385" s="1505"/>
      <c r="C385" s="1506"/>
      <c r="D385" s="1507"/>
      <c r="E385" s="87" t="s">
        <v>199</v>
      </c>
      <c r="F385" s="71"/>
      <c r="G385" s="7" t="e">
        <f t="shared" si="67"/>
        <v>#DIV/0!</v>
      </c>
      <c r="H385" s="67"/>
      <c r="I385" s="67"/>
      <c r="J385" s="67"/>
    </row>
    <row r="386" spans="1:10" ht="17.100000000000001" hidden="1" customHeight="1" x14ac:dyDescent="0.25">
      <c r="A386" s="34"/>
      <c r="B386" s="1505"/>
      <c r="C386" s="1506"/>
      <c r="D386" s="1507"/>
      <c r="E386" s="87"/>
      <c r="F386" s="71"/>
      <c r="G386" s="7" t="e">
        <f t="shared" si="67"/>
        <v>#DIV/0!</v>
      </c>
      <c r="H386" s="67"/>
      <c r="I386" s="67"/>
      <c r="J386" s="67"/>
    </row>
    <row r="387" spans="1:10" ht="17.100000000000001" hidden="1" customHeight="1" x14ac:dyDescent="0.25">
      <c r="A387" s="34"/>
      <c r="B387" s="1508"/>
      <c r="C387" s="1508"/>
      <c r="D387" s="1508"/>
      <c r="E387" s="87"/>
      <c r="F387" s="71"/>
      <c r="G387" s="7" t="e">
        <f t="shared" si="67"/>
        <v>#DIV/0!</v>
      </c>
      <c r="H387" s="67"/>
      <c r="I387" s="67"/>
      <c r="J387" s="67"/>
    </row>
    <row r="388" spans="1:10" ht="17.100000000000001" hidden="1" customHeight="1" x14ac:dyDescent="0.25">
      <c r="A388" s="38"/>
      <c r="B388" s="1502" t="s">
        <v>71</v>
      </c>
      <c r="C388" s="1503"/>
      <c r="D388" s="1504"/>
      <c r="E388" s="39"/>
      <c r="F388" s="42"/>
      <c r="G388" s="40"/>
      <c r="H388" s="40">
        <f>SUM(H373:H387)</f>
        <v>0</v>
      </c>
      <c r="I388" s="40">
        <f t="shared" ref="I388:J388" si="69">SUM(I373:I387)</f>
        <v>0</v>
      </c>
      <c r="J388" s="40">
        <f t="shared" si="69"/>
        <v>0</v>
      </c>
    </row>
    <row r="389" spans="1:10" ht="32.1" hidden="1" customHeight="1" x14ac:dyDescent="0.25">
      <c r="A389" s="24">
        <v>3</v>
      </c>
      <c r="B389" s="1451" t="s">
        <v>158</v>
      </c>
      <c r="C389" s="1452"/>
      <c r="D389" s="1453"/>
      <c r="E389" s="25" t="s">
        <v>117</v>
      </c>
      <c r="F389" s="26" t="s">
        <v>117</v>
      </c>
      <c r="G389" s="27" t="s">
        <v>117</v>
      </c>
      <c r="H389" s="27" t="s">
        <v>117</v>
      </c>
      <c r="I389" s="27" t="s">
        <v>117</v>
      </c>
      <c r="J389" s="27" t="s">
        <v>117</v>
      </c>
    </row>
    <row r="390" spans="1:10" ht="17.100000000000001" hidden="1" customHeight="1" x14ac:dyDescent="0.25">
      <c r="A390" s="34"/>
      <c r="B390" s="1383" t="s">
        <v>201</v>
      </c>
      <c r="C390" s="1416"/>
      <c r="D390" s="1384"/>
      <c r="E390" s="87" t="s">
        <v>96</v>
      </c>
      <c r="F390" s="71"/>
      <c r="G390" s="7" t="e">
        <f t="shared" si="67"/>
        <v>#DIV/0!</v>
      </c>
      <c r="H390" s="67"/>
      <c r="I390" s="67"/>
      <c r="J390" s="67"/>
    </row>
    <row r="391" spans="1:10" ht="17.100000000000001" hidden="1" customHeight="1" x14ac:dyDescent="0.25">
      <c r="A391" s="34"/>
      <c r="B391" s="1383"/>
      <c r="C391" s="1416"/>
      <c r="D391" s="1384"/>
      <c r="E391" s="87" t="s">
        <v>96</v>
      </c>
      <c r="F391" s="71"/>
      <c r="G391" s="7" t="e">
        <f t="shared" si="67"/>
        <v>#DIV/0!</v>
      </c>
      <c r="H391" s="67"/>
      <c r="I391" s="67"/>
      <c r="J391" s="67"/>
    </row>
    <row r="392" spans="1:10" ht="17.100000000000001" hidden="1" customHeight="1" x14ac:dyDescent="0.25">
      <c r="A392" s="34"/>
      <c r="B392" s="1383"/>
      <c r="C392" s="1416"/>
      <c r="D392" s="1384"/>
      <c r="E392" s="87" t="s">
        <v>96</v>
      </c>
      <c r="F392" s="71"/>
      <c r="G392" s="7" t="e">
        <f t="shared" si="67"/>
        <v>#DIV/0!</v>
      </c>
      <c r="H392" s="67"/>
      <c r="I392" s="67"/>
      <c r="J392" s="67"/>
    </row>
    <row r="393" spans="1:10" ht="17.100000000000001" hidden="1" customHeight="1" x14ac:dyDescent="0.25">
      <c r="A393" s="34"/>
      <c r="B393" s="1383"/>
      <c r="C393" s="1416"/>
      <c r="D393" s="1384"/>
      <c r="E393" s="87" t="s">
        <v>96</v>
      </c>
      <c r="F393" s="71"/>
      <c r="G393" s="7" t="e">
        <f t="shared" si="67"/>
        <v>#DIV/0!</v>
      </c>
      <c r="H393" s="67"/>
      <c r="I393" s="67"/>
      <c r="J393" s="67"/>
    </row>
    <row r="394" spans="1:10" ht="17.100000000000001" hidden="1" customHeight="1" x14ac:dyDescent="0.25">
      <c r="A394" s="34"/>
      <c r="B394" s="1383"/>
      <c r="C394" s="1416"/>
      <c r="D394" s="1384"/>
      <c r="E394" s="87" t="s">
        <v>96</v>
      </c>
      <c r="F394" s="71"/>
      <c r="G394" s="7" t="e">
        <f t="shared" si="67"/>
        <v>#DIV/0!</v>
      </c>
      <c r="H394" s="67"/>
      <c r="I394" s="67"/>
      <c r="J394" s="67"/>
    </row>
    <row r="395" spans="1:10" ht="17.100000000000001" hidden="1" customHeight="1" x14ac:dyDescent="0.25">
      <c r="A395" s="38"/>
      <c r="B395" s="1502" t="s">
        <v>71</v>
      </c>
      <c r="C395" s="1503"/>
      <c r="D395" s="1504"/>
      <c r="E395" s="39"/>
      <c r="F395" s="42"/>
      <c r="G395" s="40"/>
      <c r="H395" s="40">
        <f>SUM(H390:H394)</f>
        <v>0</v>
      </c>
      <c r="I395" s="40">
        <f t="shared" ref="I395:J395" si="70">SUM(I390:I394)</f>
        <v>0</v>
      </c>
      <c r="J395" s="40">
        <f t="shared" si="70"/>
        <v>0</v>
      </c>
    </row>
    <row r="396" spans="1:10" ht="32.1" hidden="1" customHeight="1" x14ac:dyDescent="0.25">
      <c r="A396" s="24">
        <v>4</v>
      </c>
      <c r="B396" s="1451" t="s">
        <v>73</v>
      </c>
      <c r="C396" s="1452"/>
      <c r="D396" s="1453"/>
      <c r="E396" s="25" t="s">
        <v>117</v>
      </c>
      <c r="F396" s="26" t="s">
        <v>117</v>
      </c>
      <c r="G396" s="27" t="s">
        <v>117</v>
      </c>
      <c r="H396" s="27" t="s">
        <v>117</v>
      </c>
      <c r="I396" s="27" t="s">
        <v>117</v>
      </c>
      <c r="J396" s="27" t="s">
        <v>117</v>
      </c>
    </row>
    <row r="397" spans="1:10" ht="17.100000000000001" hidden="1" customHeight="1" x14ac:dyDescent="0.25">
      <c r="A397" s="34"/>
      <c r="B397" s="1383"/>
      <c r="C397" s="1416"/>
      <c r="D397" s="1384"/>
      <c r="E397" s="87" t="s">
        <v>96</v>
      </c>
      <c r="F397" s="71"/>
      <c r="G397" s="7" t="e">
        <f t="shared" si="67"/>
        <v>#DIV/0!</v>
      </c>
      <c r="H397" s="67"/>
      <c r="I397" s="67"/>
      <c r="J397" s="67"/>
    </row>
    <row r="398" spans="1:10" ht="17.100000000000001" hidden="1" customHeight="1" x14ac:dyDescent="0.25">
      <c r="A398" s="34"/>
      <c r="B398" s="1383"/>
      <c r="C398" s="1416"/>
      <c r="D398" s="1384"/>
      <c r="E398" s="87" t="s">
        <v>96</v>
      </c>
      <c r="F398" s="71"/>
      <c r="G398" s="7" t="e">
        <f t="shared" si="67"/>
        <v>#DIV/0!</v>
      </c>
      <c r="H398" s="67"/>
      <c r="I398" s="67"/>
      <c r="J398" s="67"/>
    </row>
    <row r="399" spans="1:10" ht="17.100000000000001" hidden="1" customHeight="1" x14ac:dyDescent="0.25">
      <c r="A399" s="34"/>
      <c r="B399" s="1383"/>
      <c r="C399" s="1416"/>
      <c r="D399" s="1384"/>
      <c r="E399" s="87" t="s">
        <v>96</v>
      </c>
      <c r="F399" s="71"/>
      <c r="G399" s="7" t="e">
        <f t="shared" si="67"/>
        <v>#DIV/0!</v>
      </c>
      <c r="H399" s="67"/>
      <c r="I399" s="67"/>
      <c r="J399" s="67"/>
    </row>
    <row r="400" spans="1:10" ht="17.100000000000001" hidden="1" customHeight="1" x14ac:dyDescent="0.25">
      <c r="A400" s="34"/>
      <c r="B400" s="1383"/>
      <c r="C400" s="1416"/>
      <c r="D400" s="1384"/>
      <c r="E400" s="87" t="s">
        <v>96</v>
      </c>
      <c r="F400" s="71"/>
      <c r="G400" s="7" t="e">
        <f t="shared" si="67"/>
        <v>#DIV/0!</v>
      </c>
      <c r="H400" s="67"/>
      <c r="I400" s="67"/>
      <c r="J400" s="67"/>
    </row>
    <row r="401" spans="1:15" ht="17.100000000000001" hidden="1" customHeight="1" x14ac:dyDescent="0.25">
      <c r="A401" s="34"/>
      <c r="B401" s="1383"/>
      <c r="C401" s="1416"/>
      <c r="D401" s="1384"/>
      <c r="E401" s="87" t="s">
        <v>96</v>
      </c>
      <c r="F401" s="71"/>
      <c r="G401" s="7" t="e">
        <f t="shared" si="67"/>
        <v>#DIV/0!</v>
      </c>
      <c r="H401" s="67"/>
      <c r="I401" s="67"/>
      <c r="J401" s="67"/>
    </row>
    <row r="402" spans="1:15" ht="17.100000000000001" hidden="1" customHeight="1" x14ac:dyDescent="0.25">
      <c r="A402" s="34"/>
      <c r="B402" s="1383"/>
      <c r="C402" s="1416"/>
      <c r="D402" s="1384"/>
      <c r="E402" s="87" t="s">
        <v>96</v>
      </c>
      <c r="F402" s="71"/>
      <c r="G402" s="7" t="e">
        <f t="shared" si="67"/>
        <v>#DIV/0!</v>
      </c>
      <c r="H402" s="67"/>
      <c r="I402" s="67"/>
      <c r="J402" s="67"/>
    </row>
    <row r="403" spans="1:15" ht="17.100000000000001" hidden="1" customHeight="1" x14ac:dyDescent="0.25">
      <c r="A403" s="38"/>
      <c r="B403" s="1502" t="s">
        <v>71</v>
      </c>
      <c r="C403" s="1503"/>
      <c r="D403" s="1504"/>
      <c r="E403" s="39"/>
      <c r="F403" s="42"/>
      <c r="G403" s="40"/>
      <c r="H403" s="40">
        <f>SUM(H397:H402)</f>
        <v>0</v>
      </c>
      <c r="I403" s="40">
        <f t="shared" ref="I403:J403" si="71">SUM(I397:I402)</f>
        <v>0</v>
      </c>
      <c r="J403" s="40">
        <f t="shared" si="71"/>
        <v>0</v>
      </c>
    </row>
    <row r="404" spans="1:15" ht="17.100000000000001" hidden="1" customHeight="1" x14ac:dyDescent="0.25">
      <c r="A404" s="36">
        <v>5</v>
      </c>
      <c r="B404" s="1451" t="s">
        <v>159</v>
      </c>
      <c r="C404" s="1452"/>
      <c r="D404" s="1453"/>
      <c r="E404" s="25" t="s">
        <v>117</v>
      </c>
      <c r="F404" s="26" t="s">
        <v>117</v>
      </c>
      <c r="G404" s="27" t="s">
        <v>117</v>
      </c>
      <c r="H404" s="27" t="s">
        <v>117</v>
      </c>
      <c r="I404" s="27" t="s">
        <v>117</v>
      </c>
      <c r="J404" s="27" t="s">
        <v>117</v>
      </c>
    </row>
    <row r="405" spans="1:15" ht="17.100000000000001" hidden="1" customHeight="1" x14ac:dyDescent="0.25">
      <c r="A405" s="34"/>
      <c r="B405" s="1511" t="s">
        <v>162</v>
      </c>
      <c r="C405" s="1512"/>
      <c r="D405" s="1515"/>
      <c r="E405" s="87" t="s">
        <v>157</v>
      </c>
      <c r="F405" s="103"/>
      <c r="G405" s="31" t="e">
        <f t="shared" si="67"/>
        <v>#DIV/0!</v>
      </c>
      <c r="H405" s="67"/>
      <c r="I405" s="67"/>
      <c r="J405" s="67"/>
      <c r="K405" s="58"/>
      <c r="L405" s="58"/>
      <c r="M405" s="58"/>
      <c r="N405" s="58"/>
      <c r="O405" s="58"/>
    </row>
    <row r="406" spans="1:15" ht="17.100000000000001" hidden="1" customHeight="1" x14ac:dyDescent="0.25">
      <c r="A406" s="34"/>
      <c r="B406" s="1511" t="s">
        <v>185</v>
      </c>
      <c r="C406" s="1512"/>
      <c r="D406" s="1512"/>
      <c r="E406" s="87" t="s">
        <v>96</v>
      </c>
      <c r="F406" s="576"/>
      <c r="G406" s="7" t="e">
        <f t="shared" si="67"/>
        <v>#DIV/0!</v>
      </c>
      <c r="H406" s="67"/>
      <c r="I406" s="67"/>
      <c r="J406" s="67"/>
    </row>
    <row r="407" spans="1:15" ht="17.100000000000001" hidden="1" customHeight="1" x14ac:dyDescent="0.25">
      <c r="A407" s="34"/>
      <c r="B407" s="1511" t="s">
        <v>186</v>
      </c>
      <c r="C407" s="1512"/>
      <c r="D407" s="1512"/>
      <c r="E407" s="87" t="s">
        <v>96</v>
      </c>
      <c r="F407" s="576"/>
      <c r="G407" s="7" t="e">
        <f t="shared" si="67"/>
        <v>#DIV/0!</v>
      </c>
      <c r="H407" s="67"/>
      <c r="I407" s="67"/>
      <c r="J407" s="67"/>
    </row>
    <row r="408" spans="1:15" ht="17.100000000000001" hidden="1" customHeight="1" x14ac:dyDescent="0.25">
      <c r="A408" s="34"/>
      <c r="B408" s="1511" t="s">
        <v>205</v>
      </c>
      <c r="C408" s="1512"/>
      <c r="D408" s="1512"/>
      <c r="E408" s="87" t="s">
        <v>96</v>
      </c>
      <c r="F408" s="576"/>
      <c r="G408" s="7" t="e">
        <f t="shared" si="67"/>
        <v>#DIV/0!</v>
      </c>
      <c r="H408" s="67"/>
      <c r="I408" s="67"/>
      <c r="J408" s="67"/>
    </row>
    <row r="409" spans="1:15" ht="17.100000000000001" hidden="1" customHeight="1" x14ac:dyDescent="0.25">
      <c r="A409" s="34"/>
      <c r="B409" s="1513" t="s">
        <v>187</v>
      </c>
      <c r="C409" s="1514"/>
      <c r="D409" s="1514"/>
      <c r="E409" s="87" t="s">
        <v>96</v>
      </c>
      <c r="F409" s="576"/>
      <c r="G409" s="7" t="e">
        <f t="shared" si="67"/>
        <v>#DIV/0!</v>
      </c>
      <c r="H409" s="67"/>
      <c r="I409" s="67"/>
      <c r="J409" s="67"/>
    </row>
    <row r="410" spans="1:15" ht="17.100000000000001" hidden="1" customHeight="1" x14ac:dyDescent="0.25">
      <c r="A410" s="34"/>
      <c r="B410" s="1513" t="s">
        <v>192</v>
      </c>
      <c r="C410" s="1514"/>
      <c r="D410" s="1514"/>
      <c r="E410" s="87" t="s">
        <v>96</v>
      </c>
      <c r="F410" s="576"/>
      <c r="G410" s="7" t="e">
        <f t="shared" si="67"/>
        <v>#DIV/0!</v>
      </c>
      <c r="H410" s="67"/>
      <c r="I410" s="67"/>
      <c r="J410" s="67"/>
    </row>
    <row r="411" spans="1:15" ht="17.100000000000001" hidden="1" customHeight="1" x14ac:dyDescent="0.25">
      <c r="A411" s="34"/>
      <c r="B411" s="1466" t="s">
        <v>195</v>
      </c>
      <c r="C411" s="1467"/>
      <c r="D411" s="1467"/>
      <c r="E411" s="87" t="s">
        <v>96</v>
      </c>
      <c r="F411" s="576"/>
      <c r="G411" s="7" t="e">
        <f t="shared" si="67"/>
        <v>#DIV/0!</v>
      </c>
      <c r="H411" s="101"/>
      <c r="I411" s="101"/>
      <c r="J411" s="101"/>
    </row>
    <row r="412" spans="1:15" ht="17.100000000000001" hidden="1" customHeight="1" x14ac:dyDescent="0.25">
      <c r="A412" s="34"/>
      <c r="B412" s="1466" t="s">
        <v>204</v>
      </c>
      <c r="C412" s="1467"/>
      <c r="D412" s="1467"/>
      <c r="E412" s="87" t="s">
        <v>96</v>
      </c>
      <c r="F412" s="576"/>
      <c r="G412" s="7" t="e">
        <f t="shared" si="67"/>
        <v>#DIV/0!</v>
      </c>
      <c r="H412" s="101"/>
      <c r="I412" s="101"/>
      <c r="J412" s="101"/>
    </row>
    <row r="413" spans="1:15" ht="17.100000000000001" hidden="1" customHeight="1" x14ac:dyDescent="0.25">
      <c r="A413" s="34"/>
      <c r="B413" s="1466" t="s">
        <v>209</v>
      </c>
      <c r="C413" s="1467"/>
      <c r="D413" s="1468"/>
      <c r="E413" s="87" t="s">
        <v>96</v>
      </c>
      <c r="F413" s="576"/>
      <c r="G413" s="7" t="e">
        <f t="shared" si="67"/>
        <v>#DIV/0!</v>
      </c>
      <c r="H413" s="101"/>
      <c r="I413" s="101"/>
      <c r="J413" s="101"/>
    </row>
    <row r="414" spans="1:15" ht="17.100000000000001" hidden="1" customHeight="1" x14ac:dyDescent="0.25">
      <c r="A414" s="34"/>
      <c r="B414" s="1466" t="s">
        <v>696</v>
      </c>
      <c r="C414" s="1467"/>
      <c r="D414" s="1468"/>
      <c r="E414" s="87" t="s">
        <v>96</v>
      </c>
      <c r="F414" s="93"/>
      <c r="G414" s="7" t="e">
        <f t="shared" si="67"/>
        <v>#DIV/0!</v>
      </c>
      <c r="H414" s="101"/>
      <c r="I414" s="101"/>
      <c r="J414" s="101"/>
    </row>
    <row r="415" spans="1:15" ht="17.100000000000001" hidden="1" customHeight="1" x14ac:dyDescent="0.25">
      <c r="A415" s="34"/>
      <c r="B415" s="1466" t="s">
        <v>697</v>
      </c>
      <c r="C415" s="1467"/>
      <c r="D415" s="1468"/>
      <c r="E415" s="87" t="s">
        <v>96</v>
      </c>
      <c r="F415" s="93"/>
      <c r="G415" s="7" t="e">
        <f t="shared" si="67"/>
        <v>#DIV/0!</v>
      </c>
      <c r="H415" s="101"/>
      <c r="I415" s="101"/>
      <c r="J415" s="101"/>
    </row>
    <row r="416" spans="1:15" ht="17.100000000000001" hidden="1" customHeight="1" x14ac:dyDescent="0.25">
      <c r="A416" s="34"/>
      <c r="B416" s="1466" t="s">
        <v>698</v>
      </c>
      <c r="C416" s="1467"/>
      <c r="D416" s="1467"/>
      <c r="E416" s="87" t="s">
        <v>96</v>
      </c>
      <c r="F416" s="93"/>
      <c r="G416" s="7" t="e">
        <f t="shared" si="67"/>
        <v>#DIV/0!</v>
      </c>
      <c r="H416" s="67"/>
      <c r="I416" s="67"/>
      <c r="J416" s="67"/>
    </row>
    <row r="417" spans="1:10" ht="17.100000000000001" hidden="1" customHeight="1" x14ac:dyDescent="0.25">
      <c r="A417" s="34"/>
      <c r="B417" s="1383"/>
      <c r="C417" s="1416"/>
      <c r="D417" s="1384"/>
      <c r="E417" s="87" t="s">
        <v>96</v>
      </c>
      <c r="F417" s="93"/>
      <c r="G417" s="7" t="e">
        <f t="shared" si="67"/>
        <v>#DIV/0!</v>
      </c>
      <c r="H417" s="101"/>
      <c r="I417" s="101"/>
      <c r="J417" s="101"/>
    </row>
    <row r="418" spans="1:10" ht="17.100000000000001" hidden="1" customHeight="1" x14ac:dyDescent="0.25">
      <c r="A418" s="34"/>
      <c r="B418" s="1383"/>
      <c r="C418" s="1416"/>
      <c r="D418" s="1416"/>
      <c r="E418" s="87" t="s">
        <v>96</v>
      </c>
      <c r="F418" s="93"/>
      <c r="G418" s="7" t="e">
        <f t="shared" si="67"/>
        <v>#DIV/0!</v>
      </c>
      <c r="H418" s="67"/>
      <c r="I418" s="67"/>
      <c r="J418" s="67"/>
    </row>
    <row r="419" spans="1:10" ht="17.100000000000001" hidden="1" customHeight="1" x14ac:dyDescent="0.25">
      <c r="A419" s="34"/>
      <c r="B419" s="1516"/>
      <c r="C419" s="1516"/>
      <c r="D419" s="1516"/>
      <c r="E419" s="87" t="s">
        <v>96</v>
      </c>
      <c r="F419" s="93"/>
      <c r="G419" s="7" t="e">
        <f t="shared" si="67"/>
        <v>#DIV/0!</v>
      </c>
      <c r="H419" s="67"/>
      <c r="I419" s="67"/>
      <c r="J419" s="67"/>
    </row>
    <row r="420" spans="1:10" ht="17.100000000000001" hidden="1" customHeight="1" x14ac:dyDescent="0.25">
      <c r="A420" s="34"/>
      <c r="B420" s="1516"/>
      <c r="C420" s="1516"/>
      <c r="D420" s="1516"/>
      <c r="E420" s="87" t="s">
        <v>96</v>
      </c>
      <c r="F420" s="93"/>
      <c r="G420" s="7" t="e">
        <f t="shared" si="67"/>
        <v>#DIV/0!</v>
      </c>
      <c r="H420" s="67"/>
      <c r="I420" s="67"/>
      <c r="J420" s="67"/>
    </row>
    <row r="421" spans="1:10" ht="17.100000000000001" hidden="1" customHeight="1" x14ac:dyDescent="0.25">
      <c r="A421" s="34"/>
      <c r="B421" s="1516"/>
      <c r="C421" s="1516"/>
      <c r="D421" s="1516"/>
      <c r="E421" s="87" t="s">
        <v>96</v>
      </c>
      <c r="F421" s="93"/>
      <c r="G421" s="7" t="e">
        <f t="shared" si="67"/>
        <v>#DIV/0!</v>
      </c>
      <c r="H421" s="67"/>
      <c r="I421" s="67"/>
      <c r="J421" s="67"/>
    </row>
    <row r="422" spans="1:10" ht="17.100000000000001" hidden="1" customHeight="1" x14ac:dyDescent="0.25">
      <c r="A422" s="34"/>
      <c r="B422" s="1517"/>
      <c r="C422" s="1518"/>
      <c r="D422" s="1519"/>
      <c r="E422" s="87" t="s">
        <v>96</v>
      </c>
      <c r="F422" s="93"/>
      <c r="G422" s="7" t="e">
        <f t="shared" si="67"/>
        <v>#DIV/0!</v>
      </c>
      <c r="H422" s="67"/>
      <c r="I422" s="67"/>
      <c r="J422" s="67"/>
    </row>
    <row r="423" spans="1:10" ht="17.100000000000001" hidden="1" customHeight="1" x14ac:dyDescent="0.25">
      <c r="A423" s="34"/>
      <c r="B423" s="1383"/>
      <c r="C423" s="1416"/>
      <c r="D423" s="1384"/>
      <c r="E423" s="87" t="s">
        <v>96</v>
      </c>
      <c r="F423" s="93"/>
      <c r="G423" s="7" t="e">
        <f t="shared" si="67"/>
        <v>#DIV/0!</v>
      </c>
      <c r="H423" s="67"/>
      <c r="I423" s="67"/>
      <c r="J423" s="67"/>
    </row>
    <row r="424" spans="1:10" ht="17.100000000000001" hidden="1" customHeight="1" x14ac:dyDescent="0.25">
      <c r="A424" s="38"/>
      <c r="B424" s="1502" t="s">
        <v>71</v>
      </c>
      <c r="C424" s="1503"/>
      <c r="D424" s="1504"/>
      <c r="E424" s="39"/>
      <c r="F424" s="42"/>
      <c r="G424" s="40"/>
      <c r="H424" s="40">
        <f>SUM(H405:H423)</f>
        <v>0</v>
      </c>
      <c r="I424" s="40">
        <f t="shared" ref="I424:J424" si="72">SUM(I405:I423)</f>
        <v>0</v>
      </c>
      <c r="J424" s="40">
        <f t="shared" si="72"/>
        <v>0</v>
      </c>
    </row>
    <row r="425" spans="1:10" ht="17.100000000000001" hidden="1" customHeight="1" x14ac:dyDescent="0.25">
      <c r="A425" s="36">
        <v>6</v>
      </c>
      <c r="B425" s="1457" t="s">
        <v>160</v>
      </c>
      <c r="C425" s="1458"/>
      <c r="D425" s="1459"/>
      <c r="E425" s="25" t="s">
        <v>117</v>
      </c>
      <c r="F425" s="26" t="s">
        <v>117</v>
      </c>
      <c r="G425" s="27" t="s">
        <v>117</v>
      </c>
      <c r="H425" s="27" t="s">
        <v>117</v>
      </c>
      <c r="I425" s="27" t="s">
        <v>117</v>
      </c>
      <c r="J425" s="27" t="s">
        <v>117</v>
      </c>
    </row>
    <row r="426" spans="1:10" ht="16.7" hidden="1" customHeight="1" x14ac:dyDescent="0.25">
      <c r="A426" s="34"/>
      <c r="B426" s="1505"/>
      <c r="C426" s="1506"/>
      <c r="D426" s="1507"/>
      <c r="E426" s="87" t="s">
        <v>96</v>
      </c>
      <c r="F426" s="71"/>
      <c r="G426" s="7" t="e">
        <f t="shared" si="67"/>
        <v>#DIV/0!</v>
      </c>
      <c r="H426" s="67"/>
      <c r="I426" s="67"/>
      <c r="J426" s="67"/>
    </row>
    <row r="427" spans="1:10" ht="17.100000000000001" hidden="1" customHeight="1" x14ac:dyDescent="0.25">
      <c r="A427" s="34"/>
      <c r="B427" s="1383"/>
      <c r="C427" s="1416"/>
      <c r="D427" s="1384"/>
      <c r="E427" s="87" t="s">
        <v>96</v>
      </c>
      <c r="F427" s="71"/>
      <c r="G427" s="7" t="e">
        <f t="shared" si="67"/>
        <v>#DIV/0!</v>
      </c>
      <c r="H427" s="67"/>
      <c r="I427" s="67"/>
      <c r="J427" s="67"/>
    </row>
    <row r="428" spans="1:10" ht="17.100000000000001" hidden="1" customHeight="1" x14ac:dyDescent="0.25">
      <c r="A428" s="34"/>
      <c r="B428" s="1383"/>
      <c r="C428" s="1416"/>
      <c r="D428" s="1384"/>
      <c r="E428" s="87" t="s">
        <v>96</v>
      </c>
      <c r="F428" s="71"/>
      <c r="G428" s="7" t="e">
        <f t="shared" si="67"/>
        <v>#DIV/0!</v>
      </c>
      <c r="H428" s="67"/>
      <c r="I428" s="67"/>
      <c r="J428" s="67"/>
    </row>
    <row r="429" spans="1:10" ht="17.100000000000001" hidden="1" customHeight="1" x14ac:dyDescent="0.25">
      <c r="A429" s="34"/>
      <c r="B429" s="1383"/>
      <c r="C429" s="1416"/>
      <c r="D429" s="1384"/>
      <c r="E429" s="87" t="s">
        <v>96</v>
      </c>
      <c r="F429" s="71"/>
      <c r="G429" s="7" t="e">
        <f t="shared" si="67"/>
        <v>#DIV/0!</v>
      </c>
      <c r="H429" s="67"/>
      <c r="I429" s="67"/>
      <c r="J429" s="67"/>
    </row>
    <row r="430" spans="1:10" ht="17.100000000000001" hidden="1" customHeight="1" x14ac:dyDescent="0.25">
      <c r="A430" s="34"/>
      <c r="B430" s="1383"/>
      <c r="C430" s="1416"/>
      <c r="D430" s="1384"/>
      <c r="E430" s="87" t="s">
        <v>96</v>
      </c>
      <c r="F430" s="71"/>
      <c r="G430" s="7" t="e">
        <f t="shared" si="67"/>
        <v>#DIV/0!</v>
      </c>
      <c r="H430" s="67"/>
      <c r="I430" s="67"/>
      <c r="J430" s="67"/>
    </row>
    <row r="431" spans="1:10" ht="17.100000000000001" hidden="1" customHeight="1" x14ac:dyDescent="0.25">
      <c r="A431" s="34"/>
      <c r="B431" s="1413"/>
      <c r="C431" s="1414"/>
      <c r="D431" s="1415"/>
      <c r="E431" s="87" t="s">
        <v>96</v>
      </c>
      <c r="F431" s="71"/>
      <c r="G431" s="7" t="e">
        <f t="shared" si="67"/>
        <v>#DIV/0!</v>
      </c>
      <c r="H431" s="67"/>
      <c r="I431" s="67"/>
      <c r="J431" s="67"/>
    </row>
    <row r="432" spans="1:10" ht="17.100000000000001" hidden="1" customHeight="1" x14ac:dyDescent="0.25">
      <c r="A432" s="34"/>
      <c r="B432" s="1413"/>
      <c r="C432" s="1414"/>
      <c r="D432" s="1415"/>
      <c r="E432" s="87" t="s">
        <v>96</v>
      </c>
      <c r="F432" s="71"/>
      <c r="G432" s="7" t="e">
        <f t="shared" si="67"/>
        <v>#DIV/0!</v>
      </c>
      <c r="H432" s="67"/>
      <c r="I432" s="67"/>
      <c r="J432" s="67"/>
    </row>
    <row r="433" spans="1:15" ht="17.100000000000001" hidden="1" customHeight="1" x14ac:dyDescent="0.25">
      <c r="A433" s="34"/>
      <c r="B433" s="1505"/>
      <c r="C433" s="1506"/>
      <c r="D433" s="1507"/>
      <c r="E433" s="87" t="s">
        <v>96</v>
      </c>
      <c r="F433" s="71"/>
      <c r="G433" s="7" t="e">
        <f t="shared" si="67"/>
        <v>#DIV/0!</v>
      </c>
      <c r="H433" s="67"/>
      <c r="I433" s="67"/>
      <c r="J433" s="67"/>
    </row>
    <row r="434" spans="1:15" ht="17.100000000000001" hidden="1" customHeight="1" x14ac:dyDescent="0.25">
      <c r="A434" s="34"/>
      <c r="B434" s="1505"/>
      <c r="C434" s="1506"/>
      <c r="D434" s="1507"/>
      <c r="E434" s="87" t="s">
        <v>96</v>
      </c>
      <c r="F434" s="71"/>
      <c r="G434" s="7" t="e">
        <f t="shared" si="67"/>
        <v>#DIV/0!</v>
      </c>
      <c r="H434" s="67"/>
      <c r="I434" s="67"/>
      <c r="J434" s="67"/>
    </row>
    <row r="435" spans="1:15" ht="19.7" customHeight="1" x14ac:dyDescent="0.25">
      <c r="A435" s="34"/>
      <c r="B435" s="1508" t="s">
        <v>814</v>
      </c>
      <c r="C435" s="1508"/>
      <c r="D435" s="1508"/>
      <c r="E435" s="87" t="s">
        <v>96</v>
      </c>
      <c r="F435" s="71">
        <v>1</v>
      </c>
      <c r="G435" s="7">
        <f t="shared" si="67"/>
        <v>0</v>
      </c>
      <c r="H435" s="67"/>
      <c r="I435" s="67"/>
      <c r="J435" s="67"/>
    </row>
    <row r="436" spans="1:15" ht="16.7" customHeight="1" x14ac:dyDescent="0.25">
      <c r="A436" s="38"/>
      <c r="B436" s="1502" t="s">
        <v>71</v>
      </c>
      <c r="C436" s="1503"/>
      <c r="D436" s="1504"/>
      <c r="E436" s="39"/>
      <c r="F436" s="42"/>
      <c r="G436" s="40"/>
      <c r="H436" s="40">
        <f>SUM(H426:H435)</f>
        <v>0</v>
      </c>
      <c r="I436" s="40">
        <f t="shared" ref="I436:J436" si="73">SUM(I426:I435)</f>
        <v>0</v>
      </c>
      <c r="J436" s="40">
        <f t="shared" si="73"/>
        <v>0</v>
      </c>
    </row>
    <row r="437" spans="1:15" ht="18" customHeight="1" x14ac:dyDescent="0.25">
      <c r="A437" s="41"/>
      <c r="B437" s="1496" t="s">
        <v>883</v>
      </c>
      <c r="C437" s="1497"/>
      <c r="D437" s="1498"/>
      <c r="E437" s="87" t="s">
        <v>96</v>
      </c>
      <c r="F437" s="88">
        <v>400</v>
      </c>
      <c r="G437" s="31">
        <f>H437/F437</f>
        <v>316.05930000000001</v>
      </c>
      <c r="H437" s="101">
        <f>180063.72-53640</f>
        <v>126423.72</v>
      </c>
      <c r="I437" s="101"/>
      <c r="J437" s="101"/>
      <c r="K437" s="46"/>
    </row>
    <row r="438" spans="1:15" ht="18" hidden="1" customHeight="1" x14ac:dyDescent="0.25">
      <c r="A438" s="41"/>
      <c r="B438" s="1496"/>
      <c r="C438" s="1497"/>
      <c r="D438" s="1498"/>
      <c r="E438" s="87" t="s">
        <v>96</v>
      </c>
      <c r="F438" s="88"/>
      <c r="G438" s="31" t="e">
        <f t="shared" ref="G438:G440" si="74">H438/F438</f>
        <v>#DIV/0!</v>
      </c>
      <c r="H438" s="101"/>
      <c r="I438" s="101"/>
      <c r="J438" s="101"/>
      <c r="K438" s="46"/>
    </row>
    <row r="439" spans="1:15" ht="18" hidden="1" customHeight="1" x14ac:dyDescent="0.25">
      <c r="A439" s="41"/>
      <c r="B439" s="1496"/>
      <c r="C439" s="1497"/>
      <c r="D439" s="1498"/>
      <c r="E439" s="87" t="s">
        <v>96</v>
      </c>
      <c r="F439" s="88"/>
      <c r="G439" s="31" t="e">
        <f t="shared" si="74"/>
        <v>#DIV/0!</v>
      </c>
      <c r="H439" s="101"/>
      <c r="I439" s="101"/>
      <c r="J439" s="101"/>
      <c r="K439" s="46"/>
    </row>
    <row r="440" spans="1:15" ht="18" hidden="1" customHeight="1" x14ac:dyDescent="0.25">
      <c r="A440" s="41"/>
      <c r="B440" s="1496"/>
      <c r="C440" s="1497"/>
      <c r="D440" s="1498"/>
      <c r="E440" s="87" t="s">
        <v>96</v>
      </c>
      <c r="F440" s="88"/>
      <c r="G440" s="31" t="e">
        <f t="shared" si="74"/>
        <v>#DIV/0!</v>
      </c>
      <c r="H440" s="101"/>
      <c r="I440" s="101"/>
      <c r="J440" s="101"/>
      <c r="K440" s="46"/>
    </row>
    <row r="441" spans="1:15" ht="17.100000000000001" hidden="1" customHeight="1" x14ac:dyDescent="0.25">
      <c r="A441" s="34"/>
      <c r="B441" s="1496"/>
      <c r="C441" s="1497"/>
      <c r="D441" s="1497"/>
      <c r="E441" s="87" t="s">
        <v>96</v>
      </c>
      <c r="F441" s="71"/>
      <c r="G441" s="31" t="e">
        <f>H441/F441</f>
        <v>#DIV/0!</v>
      </c>
      <c r="H441" s="67"/>
      <c r="I441" s="67"/>
      <c r="J441" s="67"/>
    </row>
    <row r="442" spans="1:15" ht="17.100000000000001" hidden="1" customHeight="1" x14ac:dyDescent="0.25">
      <c r="A442" s="34"/>
      <c r="B442" s="1496"/>
      <c r="C442" s="1497"/>
      <c r="D442" s="1497"/>
      <c r="E442" s="87" t="s">
        <v>96</v>
      </c>
      <c r="F442" s="71"/>
      <c r="G442" s="7" t="e">
        <f t="shared" si="67"/>
        <v>#DIV/0!</v>
      </c>
      <c r="H442" s="67"/>
      <c r="I442" s="101"/>
      <c r="J442" s="101"/>
    </row>
    <row r="443" spans="1:15" ht="17.25" customHeight="1" x14ac:dyDescent="0.25">
      <c r="A443" s="34"/>
      <c r="B443" s="1496" t="s">
        <v>929</v>
      </c>
      <c r="C443" s="1497"/>
      <c r="D443" s="1498"/>
      <c r="E443" s="87" t="s">
        <v>96</v>
      </c>
      <c r="F443" s="71">
        <v>170</v>
      </c>
      <c r="G443" s="7">
        <f t="shared" si="67"/>
        <v>315.52941176470586</v>
      </c>
      <c r="H443" s="67">
        <v>53640</v>
      </c>
      <c r="I443" s="67"/>
      <c r="J443" s="67"/>
    </row>
    <row r="444" spans="1:15" ht="14.25" hidden="1" customHeight="1" x14ac:dyDescent="0.25">
      <c r="A444" s="34"/>
      <c r="B444" s="1383" t="s">
        <v>825</v>
      </c>
      <c r="C444" s="1416"/>
      <c r="D444" s="1384"/>
      <c r="E444" s="87" t="s">
        <v>96</v>
      </c>
      <c r="F444" s="71">
        <v>1</v>
      </c>
      <c r="G444" s="7">
        <f t="shared" ref="G444" si="75">H444/F444</f>
        <v>0</v>
      </c>
      <c r="H444" s="67"/>
      <c r="I444" s="67"/>
      <c r="J444" s="67"/>
    </row>
    <row r="445" spans="1:15" ht="17.100000000000001" customHeight="1" x14ac:dyDescent="0.25">
      <c r="A445" s="38"/>
      <c r="B445" s="1502" t="s">
        <v>71</v>
      </c>
      <c r="C445" s="1503"/>
      <c r="D445" s="1504"/>
      <c r="E445" s="39"/>
      <c r="F445" s="42"/>
      <c r="G445" s="40"/>
      <c r="H445" s="40">
        <f>SUM(H437:H444)</f>
        <v>180063.72</v>
      </c>
      <c r="I445" s="40">
        <f t="shared" ref="I445:J445" si="76">SUM(I437:I444)</f>
        <v>0</v>
      </c>
      <c r="J445" s="40">
        <f t="shared" si="76"/>
        <v>0</v>
      </c>
      <c r="K445" s="46"/>
    </row>
    <row r="446" spans="1:15" ht="18" hidden="1" customHeight="1" x14ac:dyDescent="0.25">
      <c r="A446" s="36">
        <v>10</v>
      </c>
      <c r="B446" s="1457" t="s">
        <v>163</v>
      </c>
      <c r="C446" s="1458"/>
      <c r="D446" s="1459"/>
      <c r="E446" s="52" t="s">
        <v>93</v>
      </c>
      <c r="F446" s="312">
        <f>'расшифровка 4'!F469</f>
        <v>0</v>
      </c>
      <c r="G446" s="86"/>
      <c r="H446" s="86"/>
      <c r="I446" s="86"/>
      <c r="J446" s="86"/>
      <c r="K446" s="317" t="s">
        <v>397</v>
      </c>
      <c r="L446" s="318"/>
      <c r="M446" s="319"/>
      <c r="N446" s="486">
        <f>ROUND(F446*G446*212,0)</f>
        <v>0</v>
      </c>
      <c r="O446" s="487" t="s">
        <v>486</v>
      </c>
    </row>
    <row r="447" spans="1:15" ht="18" hidden="1" customHeight="1" x14ac:dyDescent="0.25">
      <c r="A447" s="34"/>
      <c r="B447" s="1505"/>
      <c r="C447" s="1506"/>
      <c r="D447" s="1507"/>
      <c r="E447" s="87"/>
      <c r="F447" s="107"/>
      <c r="G447" s="108"/>
      <c r="H447" s="67"/>
      <c r="I447" s="67"/>
      <c r="J447" s="67"/>
      <c r="K447" s="55" t="s">
        <v>398</v>
      </c>
    </row>
    <row r="448" spans="1:15" ht="18" hidden="1" customHeight="1" x14ac:dyDescent="0.25">
      <c r="A448" s="34"/>
      <c r="B448" s="1505"/>
      <c r="C448" s="1506"/>
      <c r="D448" s="1507"/>
      <c r="E448" s="87"/>
      <c r="F448" s="71"/>
      <c r="G448" s="67"/>
      <c r="H448" s="67"/>
      <c r="I448" s="67"/>
      <c r="J448" s="67"/>
      <c r="K448" s="320">
        <v>247</v>
      </c>
      <c r="L448" s="314">
        <v>12</v>
      </c>
      <c r="M448" s="314">
        <f>ROUND(K448/L448,2)</f>
        <v>20.58</v>
      </c>
    </row>
    <row r="449" spans="1:17" ht="17.100000000000001" hidden="1" customHeight="1" x14ac:dyDescent="0.25">
      <c r="A449" s="38"/>
      <c r="B449" s="1502" t="s">
        <v>71</v>
      </c>
      <c r="C449" s="1503"/>
      <c r="D449" s="1504"/>
      <c r="E449" s="39"/>
      <c r="F449" s="42"/>
      <c r="G449" s="40"/>
      <c r="H449" s="40">
        <f>H446+H447+H448</f>
        <v>0</v>
      </c>
      <c r="I449" s="40">
        <f t="shared" ref="I449:J449" si="77">I446+I447+I448</f>
        <v>0</v>
      </c>
      <c r="J449" s="40">
        <f t="shared" si="77"/>
        <v>0</v>
      </c>
      <c r="K449" s="320"/>
      <c r="L449" s="314">
        <v>12</v>
      </c>
      <c r="M449" s="314">
        <f>ROUND(K449/L449,2)</f>
        <v>0</v>
      </c>
    </row>
    <row r="450" spans="1:17" ht="17.100000000000001" hidden="1" customHeight="1" x14ac:dyDescent="0.25">
      <c r="A450" s="34"/>
      <c r="B450" s="1493"/>
      <c r="C450" s="1494"/>
      <c r="D450" s="1495"/>
      <c r="E450" s="30"/>
      <c r="F450" s="6"/>
      <c r="G450" s="7"/>
      <c r="H450" s="7"/>
      <c r="I450" s="7"/>
      <c r="J450" s="7"/>
      <c r="K450" s="315" t="s">
        <v>485</v>
      </c>
      <c r="L450" s="316"/>
      <c r="M450" s="803">
        <v>2425</v>
      </c>
      <c r="N450" s="804">
        <f>ROUND(M450/M448,2)</f>
        <v>117.83</v>
      </c>
      <c r="O450" s="805" t="s">
        <v>396</v>
      </c>
      <c r="P450" s="56"/>
      <c r="Q450" s="46"/>
    </row>
    <row r="451" spans="1:17" ht="21.95" customHeight="1" x14ac:dyDescent="0.25">
      <c r="A451" s="1321" t="s">
        <v>74</v>
      </c>
      <c r="B451" s="1322"/>
      <c r="C451" s="1322"/>
      <c r="D451" s="1322"/>
      <c r="E451" s="1322"/>
      <c r="F451" s="1322"/>
      <c r="G451" s="1323"/>
      <c r="H451" s="9">
        <f>H371+H388+H395+H403+H424+H436+H445+H449</f>
        <v>192803.72</v>
      </c>
      <c r="I451" s="9">
        <f t="shared" ref="I451:J451" si="78">I371+I388+I395+I403+I424+I436+I445+I449</f>
        <v>0</v>
      </c>
      <c r="J451" s="9">
        <f t="shared" si="78"/>
        <v>0</v>
      </c>
    </row>
    <row r="452" spans="1:17" ht="23.45" customHeight="1" x14ac:dyDescent="0.25">
      <c r="A452" s="1522" t="s">
        <v>75</v>
      </c>
      <c r="B452" s="1523"/>
      <c r="C452" s="1523"/>
      <c r="D452" s="1523"/>
      <c r="E452" s="1523"/>
      <c r="F452" s="1523"/>
      <c r="G452" s="1523"/>
      <c r="H452" s="43">
        <f>H168+H177+H188+H196+H251+H282+H295+H347+H451</f>
        <v>687803.72</v>
      </c>
      <c r="I452" s="43">
        <f>I168+I177+I188+I196+I251+I282+I295+I347+I451</f>
        <v>0</v>
      </c>
      <c r="J452" s="43">
        <f>J168+J177+J188+J196+J251+J282+J295+J347+J451</f>
        <v>0</v>
      </c>
    </row>
    <row r="453" spans="1:17" ht="33.4" customHeight="1" x14ac:dyDescent="0.25">
      <c r="A453" s="1524" t="s">
        <v>464</v>
      </c>
      <c r="B453" s="1525"/>
      <c r="C453" s="1525"/>
      <c r="D453" s="1525"/>
      <c r="E453" s="1525"/>
      <c r="F453" s="1525"/>
      <c r="G453" s="1526"/>
      <c r="H453" s="199">
        <f>H16+H23+H51+H57+H70+H76+H89+H97+H104+H122+H137+H151+H452</f>
        <v>1249146.72</v>
      </c>
      <c r="I453" s="199">
        <f>I16+I23+I51+I57+I70+I76+I89+I97+I104+I122+I137+I151+I452</f>
        <v>0</v>
      </c>
      <c r="J453" s="199">
        <f>J16+J23+J51+J57+J70+J76+J89+J97+J104+J122+J137+J151+J452</f>
        <v>0</v>
      </c>
    </row>
    <row r="454" spans="1:17" ht="13.5" customHeight="1" x14ac:dyDescent="0.25">
      <c r="A454" s="200"/>
      <c r="B454" s="200"/>
      <c r="C454" s="200"/>
      <c r="D454" s="202"/>
      <c r="E454" s="200"/>
      <c r="F454" s="200"/>
      <c r="G454" s="200"/>
      <c r="H454" s="201"/>
      <c r="I454" s="201"/>
      <c r="J454" s="201"/>
    </row>
    <row r="455" spans="1:17" ht="16.5" customHeight="1" x14ac:dyDescent="0.25">
      <c r="A455" s="44"/>
      <c r="B455" s="60"/>
      <c r="C455" s="310" t="s">
        <v>702</v>
      </c>
      <c r="D455" s="818"/>
      <c r="E455" s="1520" t="s">
        <v>776</v>
      </c>
      <c r="F455" s="1520"/>
      <c r="G455" s="60"/>
      <c r="H455" s="111"/>
      <c r="I455" s="111"/>
      <c r="J455" s="111"/>
    </row>
    <row r="456" spans="1:17" ht="15.75" x14ac:dyDescent="0.25">
      <c r="A456" s="44"/>
      <c r="B456" s="60"/>
      <c r="C456" s="60"/>
      <c r="D456" s="65" t="s">
        <v>76</v>
      </c>
      <c r="E456" s="60"/>
      <c r="F456" s="60"/>
      <c r="G456" s="60"/>
      <c r="H456" s="111"/>
      <c r="I456" s="111"/>
      <c r="J456" s="111"/>
      <c r="K456" s="53"/>
      <c r="L456" s="53"/>
      <c r="M456" s="53"/>
    </row>
    <row r="457" spans="1:17" ht="15.75" x14ac:dyDescent="0.25">
      <c r="A457" s="44"/>
      <c r="B457" s="1520"/>
      <c r="C457" s="1520"/>
      <c r="D457" s="60"/>
      <c r="E457" s="60"/>
      <c r="F457" s="60"/>
      <c r="G457" s="60"/>
      <c r="H457" s="111"/>
      <c r="I457" s="111"/>
      <c r="J457" s="111"/>
    </row>
    <row r="458" spans="1:17" ht="15.75" hidden="1" x14ac:dyDescent="0.25">
      <c r="A458" s="44"/>
      <c r="B458" s="1520"/>
      <c r="C458" s="1520"/>
      <c r="D458" s="1049"/>
      <c r="E458" s="1520"/>
      <c r="F458" s="1520"/>
      <c r="G458" s="60"/>
      <c r="H458" s="111"/>
      <c r="I458" s="111"/>
      <c r="J458" s="111"/>
    </row>
    <row r="459" spans="1:17" ht="15.75" hidden="1" x14ac:dyDescent="0.25">
      <c r="A459" s="44"/>
      <c r="B459" s="60"/>
      <c r="C459" s="60"/>
      <c r="D459" s="65"/>
      <c r="E459" s="60"/>
      <c r="F459" s="60"/>
      <c r="G459" s="60"/>
      <c r="H459" s="60"/>
      <c r="I459" s="60"/>
      <c r="J459" s="60"/>
    </row>
    <row r="460" spans="1:17" ht="15.75" x14ac:dyDescent="0.25">
      <c r="A460" s="44"/>
      <c r="B460" s="1521" t="s">
        <v>176</v>
      </c>
      <c r="C460" s="1521"/>
      <c r="D460" s="1521"/>
      <c r="E460" s="1521"/>
      <c r="F460" s="1521"/>
      <c r="G460" s="1521"/>
      <c r="H460" s="1521"/>
      <c r="I460" s="1521"/>
      <c r="J460" s="1521"/>
    </row>
    <row r="461" spans="1:17" ht="15.75" x14ac:dyDescent="0.25">
      <c r="A461" s="44"/>
      <c r="B461" s="44"/>
      <c r="C461" s="44"/>
      <c r="D461" s="44"/>
      <c r="E461" s="44"/>
      <c r="F461" s="44"/>
      <c r="G461" s="44"/>
      <c r="H461" s="44"/>
      <c r="I461" s="44"/>
      <c r="J461" s="44"/>
    </row>
    <row r="465" spans="8:8" x14ac:dyDescent="0.25">
      <c r="H465" t="s">
        <v>322</v>
      </c>
    </row>
  </sheetData>
  <sheetProtection password="CC11" sheet="1" objects="1" scenarios="1" formatCells="0" formatColumns="0" formatRows="0" insertColumns="0" insertRows="0"/>
  <mergeCells count="522">
    <mergeCell ref="B268:D268"/>
    <mergeCell ref="B143:D143"/>
    <mergeCell ref="B144:D144"/>
    <mergeCell ref="B145:D145"/>
    <mergeCell ref="B147:D147"/>
    <mergeCell ref="A151:G151"/>
    <mergeCell ref="C2:I2"/>
    <mergeCell ref="A22:B22"/>
    <mergeCell ref="C22:G22"/>
    <mergeCell ref="A23:G23"/>
    <mergeCell ref="A25:J25"/>
    <mergeCell ref="A26:A27"/>
    <mergeCell ref="B26:B27"/>
    <mergeCell ref="C26:C27"/>
    <mergeCell ref="D26:D27"/>
    <mergeCell ref="E26:E27"/>
    <mergeCell ref="F26:F27"/>
    <mergeCell ref="G26:G27"/>
    <mergeCell ref="H26:J26"/>
    <mergeCell ref="A51:G51"/>
    <mergeCell ref="A53:J53"/>
    <mergeCell ref="A54:A55"/>
    <mergeCell ref="J2:J3"/>
    <mergeCell ref="D4:H4"/>
    <mergeCell ref="B5:J5"/>
    <mergeCell ref="C8:I8"/>
    <mergeCell ref="A16:G16"/>
    <mergeCell ref="A18:J19"/>
    <mergeCell ref="A20:B21"/>
    <mergeCell ref="C20:G21"/>
    <mergeCell ref="H20:J20"/>
    <mergeCell ref="A12:J12"/>
    <mergeCell ref="A13:B14"/>
    <mergeCell ref="C13:G14"/>
    <mergeCell ref="H13:J13"/>
    <mergeCell ref="A15:B15"/>
    <mergeCell ref="C15:G15"/>
    <mergeCell ref="B54:B55"/>
    <mergeCell ref="C54:C55"/>
    <mergeCell ref="D54:D55"/>
    <mergeCell ref="E54:E55"/>
    <mergeCell ref="F54:F55"/>
    <mergeCell ref="G54:G55"/>
    <mergeCell ref="H54:J54"/>
    <mergeCell ref="A57:G57"/>
    <mergeCell ref="A72:J72"/>
    <mergeCell ref="A73:A74"/>
    <mergeCell ref="B73:B74"/>
    <mergeCell ref="C73:C74"/>
    <mergeCell ref="D73:D74"/>
    <mergeCell ref="E73:E74"/>
    <mergeCell ref="F73:F74"/>
    <mergeCell ref="G73:G74"/>
    <mergeCell ref="H73:J73"/>
    <mergeCell ref="A59:J59"/>
    <mergeCell ref="A60:A61"/>
    <mergeCell ref="B60:B61"/>
    <mergeCell ref="C60:C61"/>
    <mergeCell ref="D60:D61"/>
    <mergeCell ref="E60:E61"/>
    <mergeCell ref="F60:F61"/>
    <mergeCell ref="G60:G61"/>
    <mergeCell ref="H60:J60"/>
    <mergeCell ref="A62:A64"/>
    <mergeCell ref="B62:B64"/>
    <mergeCell ref="C62:C64"/>
    <mergeCell ref="B65:D65"/>
    <mergeCell ref="A66:A68"/>
    <mergeCell ref="A76:G76"/>
    <mergeCell ref="A78:J78"/>
    <mergeCell ref="A79:A80"/>
    <mergeCell ref="B79:B80"/>
    <mergeCell ref="C79:C80"/>
    <mergeCell ref="D79:E80"/>
    <mergeCell ref="F79:F80"/>
    <mergeCell ref="G79:G80"/>
    <mergeCell ref="H85:J85"/>
    <mergeCell ref="B87:B88"/>
    <mergeCell ref="D87:E87"/>
    <mergeCell ref="D88:E88"/>
    <mergeCell ref="A89:G89"/>
    <mergeCell ref="A91:J91"/>
    <mergeCell ref="H79:J79"/>
    <mergeCell ref="D81:E81"/>
    <mergeCell ref="A82:G82"/>
    <mergeCell ref="A84:J84"/>
    <mergeCell ref="A85:A86"/>
    <mergeCell ref="B85:B86"/>
    <mergeCell ref="C85:C86"/>
    <mergeCell ref="D85:E86"/>
    <mergeCell ref="F85:F86"/>
    <mergeCell ref="G85:G86"/>
    <mergeCell ref="A99:J99"/>
    <mergeCell ref="A100:A101"/>
    <mergeCell ref="B100:B101"/>
    <mergeCell ref="C100:C101"/>
    <mergeCell ref="D100:G101"/>
    <mergeCell ref="H100:J100"/>
    <mergeCell ref="H92:J92"/>
    <mergeCell ref="B94:B96"/>
    <mergeCell ref="D94:E94"/>
    <mergeCell ref="D95:E95"/>
    <mergeCell ref="D96:E96"/>
    <mergeCell ref="A97:G97"/>
    <mergeCell ref="A92:A93"/>
    <mergeCell ref="B92:B93"/>
    <mergeCell ref="C92:C93"/>
    <mergeCell ref="D92:E93"/>
    <mergeCell ref="F92:F93"/>
    <mergeCell ref="G92:G93"/>
    <mergeCell ref="F107:F108"/>
    <mergeCell ref="G107:G108"/>
    <mergeCell ref="H107:J107"/>
    <mergeCell ref="A109:A115"/>
    <mergeCell ref="B109:B115"/>
    <mergeCell ref="C109:C115"/>
    <mergeCell ref="B102:B103"/>
    <mergeCell ref="D102:G102"/>
    <mergeCell ref="D103:G103"/>
    <mergeCell ref="A104:G104"/>
    <mergeCell ref="A106:J106"/>
    <mergeCell ref="A107:A108"/>
    <mergeCell ref="B107:B108"/>
    <mergeCell ref="C107:C108"/>
    <mergeCell ref="D107:D108"/>
    <mergeCell ref="E107:E108"/>
    <mergeCell ref="D115:G115"/>
    <mergeCell ref="A116:A121"/>
    <mergeCell ref="B116:B121"/>
    <mergeCell ref="A122:G122"/>
    <mergeCell ref="A124:J124"/>
    <mergeCell ref="A125:A126"/>
    <mergeCell ref="B125:B126"/>
    <mergeCell ref="C125:C126"/>
    <mergeCell ref="D125:D126"/>
    <mergeCell ref="E125:E126"/>
    <mergeCell ref="F125:F126"/>
    <mergeCell ref="D121:G121"/>
    <mergeCell ref="C116:C121"/>
    <mergeCell ref="G125:G126"/>
    <mergeCell ref="H125:J125"/>
    <mergeCell ref="B154:J154"/>
    <mergeCell ref="A155:A156"/>
    <mergeCell ref="B155:D156"/>
    <mergeCell ref="E155:E156"/>
    <mergeCell ref="F155:F156"/>
    <mergeCell ref="G155:G156"/>
    <mergeCell ref="A127:A131"/>
    <mergeCell ref="B127:B131"/>
    <mergeCell ref="C127:C131"/>
    <mergeCell ref="D131:G131"/>
    <mergeCell ref="A132:A136"/>
    <mergeCell ref="B132:B136"/>
    <mergeCell ref="C132:C136"/>
    <mergeCell ref="D136:G136"/>
    <mergeCell ref="A139:J139"/>
    <mergeCell ref="B140:J140"/>
    <mergeCell ref="A141:A142"/>
    <mergeCell ref="B141:D142"/>
    <mergeCell ref="E141:E142"/>
    <mergeCell ref="F141:F142"/>
    <mergeCell ref="G141:G142"/>
    <mergeCell ref="H141:J141"/>
    <mergeCell ref="A137:G137"/>
    <mergeCell ref="A153:J153"/>
    <mergeCell ref="B166:D166"/>
    <mergeCell ref="B167:D167"/>
    <mergeCell ref="H155:J155"/>
    <mergeCell ref="B157:D157"/>
    <mergeCell ref="B158:D158"/>
    <mergeCell ref="B159:D159"/>
    <mergeCell ref="B160:D160"/>
    <mergeCell ref="B161:D161"/>
    <mergeCell ref="B163:D163"/>
    <mergeCell ref="B164:D164"/>
    <mergeCell ref="H180:J180"/>
    <mergeCell ref="B173:D173"/>
    <mergeCell ref="B174:D174"/>
    <mergeCell ref="B175:D175"/>
    <mergeCell ref="B176:D176"/>
    <mergeCell ref="A177:G177"/>
    <mergeCell ref="B179:J179"/>
    <mergeCell ref="A168:G168"/>
    <mergeCell ref="B170:J170"/>
    <mergeCell ref="A171:A172"/>
    <mergeCell ref="B171:D172"/>
    <mergeCell ref="E171:E172"/>
    <mergeCell ref="F171:F172"/>
    <mergeCell ref="G171:G172"/>
    <mergeCell ref="H171:J171"/>
    <mergeCell ref="G180:G181"/>
    <mergeCell ref="H199:J199"/>
    <mergeCell ref="B201:D201"/>
    <mergeCell ref="B202:D202"/>
    <mergeCell ref="B203:D203"/>
    <mergeCell ref="B204:D204"/>
    <mergeCell ref="B205:D205"/>
    <mergeCell ref="B193:D193"/>
    <mergeCell ref="B194:D194"/>
    <mergeCell ref="B195:D195"/>
    <mergeCell ref="A196:G196"/>
    <mergeCell ref="B198:J198"/>
    <mergeCell ref="A199:A200"/>
    <mergeCell ref="B199:D200"/>
    <mergeCell ref="E199:E200"/>
    <mergeCell ref="F199:F200"/>
    <mergeCell ref="G199:G200"/>
    <mergeCell ref="B229:D229"/>
    <mergeCell ref="B230:D230"/>
    <mergeCell ref="B231:D231"/>
    <mergeCell ref="B232:D232"/>
    <mergeCell ref="B233:D233"/>
    <mergeCell ref="B234:D234"/>
    <mergeCell ref="B220:D220"/>
    <mergeCell ref="B221:D221"/>
    <mergeCell ref="B222:D222"/>
    <mergeCell ref="B223:D223"/>
    <mergeCell ref="B224:D224"/>
    <mergeCell ref="B228:D228"/>
    <mergeCell ref="B243:D243"/>
    <mergeCell ref="B244:D244"/>
    <mergeCell ref="B245:D245"/>
    <mergeCell ref="B246:D246"/>
    <mergeCell ref="B247:D247"/>
    <mergeCell ref="B248:D248"/>
    <mergeCell ref="B235:D235"/>
    <mergeCell ref="B236:D236"/>
    <mergeCell ref="B237:D237"/>
    <mergeCell ref="B238:D238"/>
    <mergeCell ref="B239:D239"/>
    <mergeCell ref="B242:D242"/>
    <mergeCell ref="B240:D240"/>
    <mergeCell ref="B241:D241"/>
    <mergeCell ref="B249:D249"/>
    <mergeCell ref="B250:D250"/>
    <mergeCell ref="A251:G251"/>
    <mergeCell ref="B253:J253"/>
    <mergeCell ref="A254:A255"/>
    <mergeCell ref="B254:D255"/>
    <mergeCell ref="E254:E255"/>
    <mergeCell ref="F254:F255"/>
    <mergeCell ref="G254:G255"/>
    <mergeCell ref="H254:J254"/>
    <mergeCell ref="B262:D262"/>
    <mergeCell ref="B263:D263"/>
    <mergeCell ref="B264:D264"/>
    <mergeCell ref="B265:D265"/>
    <mergeCell ref="B267:D267"/>
    <mergeCell ref="B256:D256"/>
    <mergeCell ref="B257:D257"/>
    <mergeCell ref="B258:D258"/>
    <mergeCell ref="B259:D259"/>
    <mergeCell ref="B260:D260"/>
    <mergeCell ref="B261:D261"/>
    <mergeCell ref="H285:J285"/>
    <mergeCell ref="B287:D287"/>
    <mergeCell ref="B288:D288"/>
    <mergeCell ref="B289:D289"/>
    <mergeCell ref="B290:D290"/>
    <mergeCell ref="B291:D291"/>
    <mergeCell ref="B269:D269"/>
    <mergeCell ref="B279:D279"/>
    <mergeCell ref="B280:D280"/>
    <mergeCell ref="A282:G282"/>
    <mergeCell ref="B284:J284"/>
    <mergeCell ref="A285:A286"/>
    <mergeCell ref="B285:D286"/>
    <mergeCell ref="E285:E286"/>
    <mergeCell ref="F285:F286"/>
    <mergeCell ref="G285:G286"/>
    <mergeCell ref="B270:D270"/>
    <mergeCell ref="B271:D271"/>
    <mergeCell ref="B272:D272"/>
    <mergeCell ref="B273:D273"/>
    <mergeCell ref="B274:D274"/>
    <mergeCell ref="B278:D278"/>
    <mergeCell ref="B275:D275"/>
    <mergeCell ref="B276:D276"/>
    <mergeCell ref="B292:D292"/>
    <mergeCell ref="B293:D293"/>
    <mergeCell ref="B294:D294"/>
    <mergeCell ref="A295:G295"/>
    <mergeCell ref="B297:J297"/>
    <mergeCell ref="A298:A299"/>
    <mergeCell ref="B298:D299"/>
    <mergeCell ref="E298:E299"/>
    <mergeCell ref="F298:F299"/>
    <mergeCell ref="G298:G299"/>
    <mergeCell ref="B306:D306"/>
    <mergeCell ref="B307:D307"/>
    <mergeCell ref="B308:D308"/>
    <mergeCell ref="B311:D311"/>
    <mergeCell ref="B312:D312"/>
    <mergeCell ref="B313:D313"/>
    <mergeCell ref="H298:J298"/>
    <mergeCell ref="B300:D300"/>
    <mergeCell ref="B301:D301"/>
    <mergeCell ref="B302:D302"/>
    <mergeCell ref="B303:D303"/>
    <mergeCell ref="B305:D305"/>
    <mergeCell ref="B304:D304"/>
    <mergeCell ref="B309:D309"/>
    <mergeCell ref="B310:D310"/>
    <mergeCell ref="B331:D331"/>
    <mergeCell ref="B332:D332"/>
    <mergeCell ref="B330:D330"/>
    <mergeCell ref="B325:D325"/>
    <mergeCell ref="B326:D326"/>
    <mergeCell ref="B327:D327"/>
    <mergeCell ref="B328:D328"/>
    <mergeCell ref="B329:D329"/>
    <mergeCell ref="B314:D314"/>
    <mergeCell ref="B315:D315"/>
    <mergeCell ref="B316:D316"/>
    <mergeCell ref="B322:D322"/>
    <mergeCell ref="B323:D323"/>
    <mergeCell ref="B324:D324"/>
    <mergeCell ref="B317:D317"/>
    <mergeCell ref="B318:D318"/>
    <mergeCell ref="B319:D319"/>
    <mergeCell ref="B320:D320"/>
    <mergeCell ref="B321:D321"/>
    <mergeCell ref="B339:D339"/>
    <mergeCell ref="B340:D340"/>
    <mergeCell ref="B341:D341"/>
    <mergeCell ref="B342:D342"/>
    <mergeCell ref="B343:D343"/>
    <mergeCell ref="B344:D344"/>
    <mergeCell ref="B333:D333"/>
    <mergeCell ref="B334:D334"/>
    <mergeCell ref="B335:D335"/>
    <mergeCell ref="B336:D336"/>
    <mergeCell ref="B337:D337"/>
    <mergeCell ref="B338:D338"/>
    <mergeCell ref="B345:D345"/>
    <mergeCell ref="B346:D346"/>
    <mergeCell ref="A347:G347"/>
    <mergeCell ref="B349:J349"/>
    <mergeCell ref="A350:A351"/>
    <mergeCell ref="B350:D351"/>
    <mergeCell ref="E350:E351"/>
    <mergeCell ref="F350:F351"/>
    <mergeCell ref="G350:G351"/>
    <mergeCell ref="B396:D396"/>
    <mergeCell ref="B397:D397"/>
    <mergeCell ref="B398:D398"/>
    <mergeCell ref="B399:D399"/>
    <mergeCell ref="B400:D400"/>
    <mergeCell ref="B401:D401"/>
    <mergeCell ref="B388:D388"/>
    <mergeCell ref="B389:D389"/>
    <mergeCell ref="B390:D390"/>
    <mergeCell ref="B393:D393"/>
    <mergeCell ref="B394:D394"/>
    <mergeCell ref="B395:D395"/>
    <mergeCell ref="B391:D391"/>
    <mergeCell ref="B392:D392"/>
    <mergeCell ref="B408:D408"/>
    <mergeCell ref="B409:D409"/>
    <mergeCell ref="B410:D410"/>
    <mergeCell ref="B411:D411"/>
    <mergeCell ref="B412:D412"/>
    <mergeCell ref="B413:D413"/>
    <mergeCell ref="B402:D402"/>
    <mergeCell ref="B403:D403"/>
    <mergeCell ref="B404:D404"/>
    <mergeCell ref="B405:D405"/>
    <mergeCell ref="B406:D406"/>
    <mergeCell ref="B407:D407"/>
    <mergeCell ref="B423:D423"/>
    <mergeCell ref="B424:D424"/>
    <mergeCell ref="B425:D425"/>
    <mergeCell ref="B426:D426"/>
    <mergeCell ref="B431:D431"/>
    <mergeCell ref="B432:D432"/>
    <mergeCell ref="B414:D414"/>
    <mergeCell ref="B418:D418"/>
    <mergeCell ref="B419:D419"/>
    <mergeCell ref="B420:D420"/>
    <mergeCell ref="B421:D421"/>
    <mergeCell ref="B422:D422"/>
    <mergeCell ref="B415:D415"/>
    <mergeCell ref="B416:D416"/>
    <mergeCell ref="B417:D417"/>
    <mergeCell ref="B427:D427"/>
    <mergeCell ref="B428:D428"/>
    <mergeCell ref="B429:D429"/>
    <mergeCell ref="B430:D430"/>
    <mergeCell ref="B442:D442"/>
    <mergeCell ref="B445:D445"/>
    <mergeCell ref="B446:D446"/>
    <mergeCell ref="B447:D447"/>
    <mergeCell ref="B448:D448"/>
    <mergeCell ref="B449:D449"/>
    <mergeCell ref="B433:D433"/>
    <mergeCell ref="B434:D434"/>
    <mergeCell ref="B435:D435"/>
    <mergeCell ref="B436:D436"/>
    <mergeCell ref="B437:D437"/>
    <mergeCell ref="B441:D441"/>
    <mergeCell ref="B444:D444"/>
    <mergeCell ref="B443:D443"/>
    <mergeCell ref="B438:D438"/>
    <mergeCell ref="B439:D439"/>
    <mergeCell ref="B440:D440"/>
    <mergeCell ref="B457:C457"/>
    <mergeCell ref="E458:F458"/>
    <mergeCell ref="B460:J460"/>
    <mergeCell ref="B450:D450"/>
    <mergeCell ref="A451:G451"/>
    <mergeCell ref="A452:G452"/>
    <mergeCell ref="E455:F455"/>
    <mergeCell ref="B458:C458"/>
    <mergeCell ref="A453:G453"/>
    <mergeCell ref="B375:D375"/>
    <mergeCell ref="B364:D364"/>
    <mergeCell ref="B365:D365"/>
    <mergeCell ref="B366:D366"/>
    <mergeCell ref="B367:D367"/>
    <mergeCell ref="B368:D368"/>
    <mergeCell ref="B369:D369"/>
    <mergeCell ref="H350:J350"/>
    <mergeCell ref="B352:D352"/>
    <mergeCell ref="B353:D353"/>
    <mergeCell ref="B370:D370"/>
    <mergeCell ref="B371:D371"/>
    <mergeCell ref="B372:D372"/>
    <mergeCell ref="B373:D373"/>
    <mergeCell ref="B354:D354"/>
    <mergeCell ref="B362:D362"/>
    <mergeCell ref="B363:D363"/>
    <mergeCell ref="B355:D355"/>
    <mergeCell ref="B356:D356"/>
    <mergeCell ref="B357:D357"/>
    <mergeCell ref="B358:D358"/>
    <mergeCell ref="B359:D359"/>
    <mergeCell ref="B360:D360"/>
    <mergeCell ref="B361:D361"/>
    <mergeCell ref="B382:D382"/>
    <mergeCell ref="B383:D383"/>
    <mergeCell ref="B384:D384"/>
    <mergeCell ref="B385:D385"/>
    <mergeCell ref="B386:D386"/>
    <mergeCell ref="B387:D387"/>
    <mergeCell ref="B376:D376"/>
    <mergeCell ref="B377:D377"/>
    <mergeCell ref="B378:D378"/>
    <mergeCell ref="B379:D379"/>
    <mergeCell ref="B380:D380"/>
    <mergeCell ref="B381:D381"/>
    <mergeCell ref="B374:D374"/>
    <mergeCell ref="B47:D47"/>
    <mergeCell ref="A48:A49"/>
    <mergeCell ref="B48:B49"/>
    <mergeCell ref="C48:C49"/>
    <mergeCell ref="B218:D218"/>
    <mergeCell ref="B219:D219"/>
    <mergeCell ref="B225:D225"/>
    <mergeCell ref="B226:D226"/>
    <mergeCell ref="B227:D227"/>
    <mergeCell ref="B206:D206"/>
    <mergeCell ref="B207:D207"/>
    <mergeCell ref="B208:D208"/>
    <mergeCell ref="B209:D209"/>
    <mergeCell ref="B210:D210"/>
    <mergeCell ref="B213:D213"/>
    <mergeCell ref="B190:J190"/>
    <mergeCell ref="A191:A192"/>
    <mergeCell ref="B191:D192"/>
    <mergeCell ref="E191:E192"/>
    <mergeCell ref="F191:F192"/>
    <mergeCell ref="G191:G192"/>
    <mergeCell ref="H191:J191"/>
    <mergeCell ref="B182:D182"/>
    <mergeCell ref="B186:D186"/>
    <mergeCell ref="B162:D162"/>
    <mergeCell ref="B50:D50"/>
    <mergeCell ref="A28:A29"/>
    <mergeCell ref="B28:B29"/>
    <mergeCell ref="C28:C29"/>
    <mergeCell ref="B30:D30"/>
    <mergeCell ref="A31:A34"/>
    <mergeCell ref="B31:B34"/>
    <mergeCell ref="C31:C34"/>
    <mergeCell ref="B35:D35"/>
    <mergeCell ref="A36:A38"/>
    <mergeCell ref="B36:B38"/>
    <mergeCell ref="C36:C38"/>
    <mergeCell ref="B39:D39"/>
    <mergeCell ref="A40:A42"/>
    <mergeCell ref="B40:B42"/>
    <mergeCell ref="C40:C42"/>
    <mergeCell ref="B43:D43"/>
    <mergeCell ref="A44:A46"/>
    <mergeCell ref="B44:B46"/>
    <mergeCell ref="C44:C46"/>
    <mergeCell ref="B150:D150"/>
    <mergeCell ref="B165:D165"/>
    <mergeCell ref="B146:D146"/>
    <mergeCell ref="B148:D148"/>
    <mergeCell ref="B149:D149"/>
    <mergeCell ref="B277:D277"/>
    <mergeCell ref="B7:J7"/>
    <mergeCell ref="B214:D214"/>
    <mergeCell ref="B217:D217"/>
    <mergeCell ref="B215:D215"/>
    <mergeCell ref="B216:D216"/>
    <mergeCell ref="B211:D211"/>
    <mergeCell ref="B212:D212"/>
    <mergeCell ref="B66:B68"/>
    <mergeCell ref="C66:C68"/>
    <mergeCell ref="B69:D69"/>
    <mergeCell ref="A70:G70"/>
    <mergeCell ref="B184:D184"/>
    <mergeCell ref="B185:D185"/>
    <mergeCell ref="B187:D187"/>
    <mergeCell ref="A188:G188"/>
    <mergeCell ref="A180:A181"/>
    <mergeCell ref="B180:D181"/>
    <mergeCell ref="E180:E181"/>
    <mergeCell ref="F180:F181"/>
    <mergeCell ref="B183:D183"/>
  </mergeCells>
  <pageMargins left="0.33" right="0.19685039370078741" top="0.43307086614173229" bottom="0.31496062992125984" header="0.31496062992125984" footer="0.19685039370078741"/>
  <pageSetup paperSize="9" scale="59" fitToHeight="7" orientation="portrait" r:id="rId1"/>
  <rowBreaks count="1" manualBreakCount="1">
    <brk id="80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O404"/>
  <sheetViews>
    <sheetView view="pageBreakPreview" topLeftCell="A215" zoomScale="80" zoomScaleSheetLayoutView="80" workbookViewId="0">
      <selection activeCell="J210" sqref="J210"/>
    </sheetView>
  </sheetViews>
  <sheetFormatPr defaultColWidth="8.85546875" defaultRowHeight="15" x14ac:dyDescent="0.25"/>
  <cols>
    <col min="1" max="1" width="4.5703125" style="59" customWidth="1"/>
    <col min="2" max="2" width="14.140625" style="59" customWidth="1"/>
    <col min="3" max="3" width="18.7109375" style="59" customWidth="1"/>
    <col min="4" max="4" width="20.85546875" style="59" customWidth="1"/>
    <col min="5" max="5" width="12.140625" style="59" customWidth="1"/>
    <col min="6" max="6" width="15.7109375" style="59" customWidth="1"/>
    <col min="7" max="7" width="18.28515625" style="59" customWidth="1"/>
    <col min="8" max="8" width="17.85546875" style="59" customWidth="1"/>
    <col min="9" max="9" width="19.5703125" style="59" customWidth="1"/>
    <col min="10" max="10" width="18.42578125" style="59" customWidth="1"/>
    <col min="11" max="11" width="15.85546875" style="59" customWidth="1"/>
    <col min="12" max="12" width="16" style="59" customWidth="1"/>
    <col min="13" max="13" width="14" style="59" customWidth="1"/>
    <col min="14" max="16384" width="8.85546875" style="59"/>
  </cols>
  <sheetData>
    <row r="1" spans="1:10" x14ac:dyDescent="0.25">
      <c r="A1"/>
      <c r="B1"/>
      <c r="C1"/>
      <c r="D1"/>
      <c r="E1"/>
      <c r="F1"/>
      <c r="G1"/>
      <c r="H1"/>
      <c r="I1"/>
      <c r="J1"/>
    </row>
    <row r="2" spans="1:10" ht="19.149999999999999" customHeight="1" x14ac:dyDescent="0.3">
      <c r="A2"/>
      <c r="B2"/>
      <c r="C2" s="1315" t="s">
        <v>168</v>
      </c>
      <c r="D2" s="1315"/>
      <c r="E2" s="1315"/>
      <c r="F2" s="1315"/>
      <c r="G2" s="1315"/>
      <c r="H2" s="1315"/>
      <c r="I2" s="1315"/>
      <c r="J2" s="1316">
        <v>5</v>
      </c>
    </row>
    <row r="3" spans="1:10" ht="19.149999999999999" customHeight="1" x14ac:dyDescent="0.3">
      <c r="A3" s="44"/>
      <c r="B3" s="44"/>
      <c r="C3" s="121"/>
      <c r="D3" s="121"/>
      <c r="E3" s="129" t="s">
        <v>169</v>
      </c>
      <c r="F3" s="129">
        <f>'расшифровка 4'!F3</f>
        <v>2025</v>
      </c>
      <c r="G3" s="122" t="s">
        <v>170</v>
      </c>
      <c r="H3" s="121"/>
      <c r="I3" s="121"/>
      <c r="J3" s="1317"/>
    </row>
    <row r="4" spans="1:10" ht="19.149999999999999" customHeight="1" x14ac:dyDescent="0.3">
      <c r="A4" s="44"/>
      <c r="B4" s="44"/>
      <c r="C4" s="121"/>
      <c r="D4" s="1315" t="str">
        <f>'расшифровка 4'!D4:H4</f>
        <v>и  плановый период   2026  -  2027 г.г.</v>
      </c>
      <c r="E4" s="1315"/>
      <c r="F4" s="1315"/>
      <c r="G4" s="1315"/>
      <c r="H4" s="1315"/>
      <c r="I4" s="121"/>
      <c r="J4"/>
    </row>
    <row r="5" spans="1:10" ht="18" customHeight="1" x14ac:dyDescent="0.3">
      <c r="A5" s="44"/>
      <c r="B5" s="1318" t="s">
        <v>177</v>
      </c>
      <c r="C5" s="1318"/>
      <c r="D5" s="1318"/>
      <c r="E5" s="1318"/>
      <c r="F5" s="1318"/>
      <c r="G5" s="1318"/>
      <c r="H5" s="1318"/>
      <c r="I5" s="1318"/>
      <c r="J5" s="1318"/>
    </row>
    <row r="6" spans="1:10" ht="15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</row>
    <row r="7" spans="1:10" ht="21.95" customHeight="1" x14ac:dyDescent="0.25">
      <c r="A7" s="44"/>
      <c r="B7" s="1319" t="str">
        <f>'расшифровка 4'!B7:I7</f>
        <v>МБОУ ДО ЦДТ</v>
      </c>
      <c r="C7" s="1319"/>
      <c r="D7" s="1319"/>
      <c r="E7" s="1319"/>
      <c r="F7" s="1319"/>
      <c r="G7" s="1319"/>
      <c r="H7" s="1319"/>
      <c r="I7" s="1319"/>
      <c r="J7" s="1319"/>
    </row>
    <row r="8" spans="1:10" ht="15.75" x14ac:dyDescent="0.25">
      <c r="A8" s="44"/>
      <c r="B8" s="44"/>
      <c r="C8" s="1320" t="s">
        <v>172</v>
      </c>
      <c r="D8" s="1320"/>
      <c r="E8" s="1320"/>
      <c r="F8" s="1320"/>
      <c r="G8" s="1320"/>
      <c r="H8" s="1320"/>
      <c r="I8" s="1320"/>
      <c r="J8" s="44"/>
    </row>
    <row r="9" spans="1:10" ht="15.95" customHeight="1" x14ac:dyDescent="0.25">
      <c r="A9" s="44"/>
      <c r="B9" s="44"/>
      <c r="C9" s="47"/>
      <c r="D9" s="47"/>
      <c r="E9" s="47"/>
      <c r="F9" s="47"/>
      <c r="G9" s="47"/>
      <c r="H9" s="47"/>
      <c r="I9" s="47"/>
      <c r="J9" s="44"/>
    </row>
    <row r="10" spans="1:10" ht="21.95" customHeight="1" x14ac:dyDescent="0.3">
      <c r="A10" s="44"/>
      <c r="B10" s="44"/>
      <c r="C10" s="48" t="s">
        <v>173</v>
      </c>
      <c r="D10" s="61"/>
      <c r="E10" s="62" t="s">
        <v>921</v>
      </c>
      <c r="F10" s="64" t="s">
        <v>922</v>
      </c>
      <c r="G10" s="64">
        <v>2025</v>
      </c>
      <c r="H10" s="130" t="s">
        <v>174</v>
      </c>
      <c r="I10" s="61"/>
      <c r="J10" s="60"/>
    </row>
    <row r="11" spans="1:10" ht="23.45" customHeight="1" x14ac:dyDescent="0.25">
      <c r="A11" s="44"/>
      <c r="B11" s="44"/>
      <c r="C11" s="44"/>
      <c r="D11" s="44"/>
      <c r="E11" s="49" t="s">
        <v>212</v>
      </c>
      <c r="F11" s="49" t="s">
        <v>213</v>
      </c>
      <c r="G11" s="49" t="s">
        <v>214</v>
      </c>
      <c r="H11" s="44"/>
      <c r="I11" s="44"/>
      <c r="J11" s="44"/>
    </row>
    <row r="12" spans="1:10" ht="21.95" hidden="1" customHeight="1" x14ac:dyDescent="0.25">
      <c r="A12" s="1330" t="s">
        <v>99</v>
      </c>
      <c r="B12" s="1330"/>
      <c r="C12" s="1330"/>
      <c r="D12" s="1330"/>
      <c r="E12" s="1330"/>
      <c r="F12" s="1330"/>
      <c r="G12" s="1330"/>
      <c r="H12" s="1330"/>
      <c r="I12" s="1330"/>
      <c r="J12" s="1330"/>
    </row>
    <row r="13" spans="1:10" ht="21.95" hidden="1" customHeight="1" x14ac:dyDescent="0.25">
      <c r="A13" s="1358" t="s">
        <v>0</v>
      </c>
      <c r="B13" s="1358"/>
      <c r="C13" s="1358" t="s">
        <v>77</v>
      </c>
      <c r="D13" s="1358"/>
      <c r="E13" s="1358"/>
      <c r="F13" s="1358"/>
      <c r="G13" s="1358"/>
      <c r="H13" s="1358" t="s">
        <v>104</v>
      </c>
      <c r="I13" s="1358"/>
      <c r="J13" s="1358"/>
    </row>
    <row r="14" spans="1:10" ht="21.95" hidden="1" customHeight="1" x14ac:dyDescent="0.25">
      <c r="A14" s="1358"/>
      <c r="B14" s="1358"/>
      <c r="C14" s="1358"/>
      <c r="D14" s="1358"/>
      <c r="E14" s="1358"/>
      <c r="F14" s="1358"/>
      <c r="G14" s="1358"/>
      <c r="H14" s="51">
        <f>'расшифровка 4'!H14</f>
        <v>2025</v>
      </c>
      <c r="I14" s="51">
        <f>'расшифровка 4'!I14</f>
        <v>2026</v>
      </c>
      <c r="J14" s="51">
        <f>'расшифровка 4'!J14</f>
        <v>2027</v>
      </c>
    </row>
    <row r="15" spans="1:10" ht="21" hidden="1" customHeight="1" x14ac:dyDescent="0.25">
      <c r="A15" s="1595">
        <v>211</v>
      </c>
      <c r="B15" s="1595"/>
      <c r="C15" s="1542" t="s">
        <v>100</v>
      </c>
      <c r="D15" s="1543"/>
      <c r="E15" s="1543"/>
      <c r="F15" s="1543"/>
      <c r="G15" s="1544"/>
      <c r="H15" s="67"/>
      <c r="I15" s="67"/>
      <c r="J15" s="67"/>
    </row>
    <row r="16" spans="1:10" ht="21.95" hidden="1" customHeight="1" x14ac:dyDescent="0.25">
      <c r="A16" s="1321" t="s">
        <v>1</v>
      </c>
      <c r="B16" s="1322"/>
      <c r="C16" s="1322"/>
      <c r="D16" s="1322"/>
      <c r="E16" s="1322"/>
      <c r="F16" s="1322"/>
      <c r="G16" s="1323"/>
      <c r="H16" s="45">
        <f>H15</f>
        <v>0</v>
      </c>
      <c r="I16" s="45">
        <f t="shared" ref="I16:J16" si="0">I15</f>
        <v>0</v>
      </c>
      <c r="J16" s="45">
        <f t="shared" si="0"/>
        <v>0</v>
      </c>
    </row>
    <row r="17" spans="1:13" ht="19.7" hidden="1" customHeight="1" x14ac:dyDescent="0.25">
      <c r="B17" s="68" t="s">
        <v>79</v>
      </c>
      <c r="C17" s="68"/>
      <c r="D17" s="68"/>
    </row>
    <row r="18" spans="1:13" hidden="1" x14ac:dyDescent="0.25">
      <c r="A18" s="1359" t="s">
        <v>2</v>
      </c>
      <c r="B18" s="1359"/>
      <c r="C18" s="1359"/>
      <c r="D18" s="1359"/>
      <c r="E18" s="1359"/>
      <c r="F18" s="1359"/>
      <c r="G18" s="1359"/>
      <c r="H18" s="1359"/>
      <c r="I18" s="1359"/>
      <c r="J18" s="1359"/>
    </row>
    <row r="19" spans="1:13" ht="23.45" hidden="1" customHeight="1" x14ac:dyDescent="0.25">
      <c r="A19" s="1359"/>
      <c r="B19" s="1359"/>
      <c r="C19" s="1359"/>
      <c r="D19" s="1359"/>
      <c r="E19" s="1359"/>
      <c r="F19" s="1359"/>
      <c r="G19" s="1359"/>
      <c r="H19" s="1359"/>
      <c r="I19" s="1359"/>
      <c r="J19" s="1359"/>
    </row>
    <row r="20" spans="1:13" ht="21.95" hidden="1" customHeight="1" x14ac:dyDescent="0.25">
      <c r="A20" s="1358" t="s">
        <v>0</v>
      </c>
      <c r="B20" s="1358"/>
      <c r="C20" s="1358" t="s">
        <v>77</v>
      </c>
      <c r="D20" s="1358"/>
      <c r="E20" s="1358"/>
      <c r="F20" s="1358"/>
      <c r="G20" s="1358"/>
      <c r="H20" s="1358" t="s">
        <v>104</v>
      </c>
      <c r="I20" s="1358"/>
      <c r="J20" s="1358"/>
    </row>
    <row r="21" spans="1:13" ht="21.95" hidden="1" customHeight="1" x14ac:dyDescent="0.25">
      <c r="A21" s="1358"/>
      <c r="B21" s="1358"/>
      <c r="C21" s="1358"/>
      <c r="D21" s="1358"/>
      <c r="E21" s="1358"/>
      <c r="F21" s="1358"/>
      <c r="G21" s="1358"/>
      <c r="H21" s="66">
        <f>H14</f>
        <v>2025</v>
      </c>
      <c r="I21" s="66">
        <f>I14</f>
        <v>2026</v>
      </c>
      <c r="J21" s="66">
        <f>J14</f>
        <v>2027</v>
      </c>
    </row>
    <row r="22" spans="1:13" ht="21" hidden="1" customHeight="1" x14ac:dyDescent="0.25">
      <c r="A22" s="1595">
        <v>213</v>
      </c>
      <c r="B22" s="1595"/>
      <c r="C22" s="1542" t="s">
        <v>101</v>
      </c>
      <c r="D22" s="1543"/>
      <c r="E22" s="1543"/>
      <c r="F22" s="1543"/>
      <c r="G22" s="1544"/>
      <c r="H22" s="67"/>
      <c r="I22" s="67"/>
      <c r="J22" s="67"/>
      <c r="K22" s="69">
        <f>H15*30.2%</f>
        <v>0</v>
      </c>
      <c r="L22" s="69">
        <f>I15*30.2%</f>
        <v>0</v>
      </c>
      <c r="M22" s="69">
        <f>J15*30.2%</f>
        <v>0</v>
      </c>
    </row>
    <row r="23" spans="1:13" ht="21.95" hidden="1" customHeight="1" x14ac:dyDescent="0.25">
      <c r="A23" s="1321" t="s">
        <v>3</v>
      </c>
      <c r="B23" s="1322"/>
      <c r="C23" s="1322"/>
      <c r="D23" s="1322"/>
      <c r="E23" s="1322"/>
      <c r="F23" s="1322"/>
      <c r="G23" s="1323"/>
      <c r="H23" s="45">
        <f>H22</f>
        <v>0</v>
      </c>
      <c r="I23" s="45">
        <f t="shared" ref="I23:J23" si="1">I22</f>
        <v>0</v>
      </c>
      <c r="J23" s="45">
        <f t="shared" si="1"/>
        <v>0</v>
      </c>
    </row>
    <row r="24" spans="1:13" hidden="1" x14ac:dyDescent="0.25"/>
    <row r="25" spans="1:13" ht="21.95" hidden="1" customHeight="1" x14ac:dyDescent="0.25">
      <c r="A25" s="1596" t="s">
        <v>4</v>
      </c>
      <c r="B25" s="1596"/>
      <c r="C25" s="1596"/>
      <c r="D25" s="1596"/>
      <c r="E25" s="1596"/>
      <c r="F25" s="1596"/>
      <c r="G25" s="1596"/>
      <c r="H25" s="1596"/>
      <c r="I25" s="1596"/>
      <c r="J25" s="1596"/>
    </row>
    <row r="26" spans="1:13" ht="26.1" hidden="1" customHeight="1" x14ac:dyDescent="0.25">
      <c r="A26" s="1360" t="s">
        <v>106</v>
      </c>
      <c r="B26" s="1360" t="s">
        <v>0</v>
      </c>
      <c r="C26" s="1360" t="s">
        <v>105</v>
      </c>
      <c r="D26" s="1360" t="s">
        <v>77</v>
      </c>
      <c r="E26" s="1362" t="s">
        <v>49</v>
      </c>
      <c r="F26" s="1362" t="s">
        <v>87</v>
      </c>
      <c r="G26" s="1363" t="s">
        <v>110</v>
      </c>
      <c r="H26" s="1358" t="s">
        <v>104</v>
      </c>
      <c r="I26" s="1358"/>
      <c r="J26" s="1358"/>
    </row>
    <row r="27" spans="1:13" ht="50.25" hidden="1" customHeight="1" x14ac:dyDescent="0.25">
      <c r="A27" s="1361"/>
      <c r="B27" s="1361"/>
      <c r="C27" s="1361"/>
      <c r="D27" s="1361"/>
      <c r="E27" s="1362"/>
      <c r="F27" s="1362"/>
      <c r="G27" s="1363"/>
      <c r="H27" s="66">
        <f>H14</f>
        <v>2025</v>
      </c>
      <c r="I27" s="66">
        <f t="shared" ref="I27:J27" si="2">I14</f>
        <v>2026</v>
      </c>
      <c r="J27" s="66">
        <f t="shared" si="2"/>
        <v>2027</v>
      </c>
    </row>
    <row r="28" spans="1:13" ht="37.15" hidden="1" customHeight="1" x14ac:dyDescent="0.25">
      <c r="A28" s="1331">
        <v>1</v>
      </c>
      <c r="B28" s="1333">
        <v>212</v>
      </c>
      <c r="C28" s="1331" t="s">
        <v>5</v>
      </c>
      <c r="D28" s="11" t="s">
        <v>6</v>
      </c>
      <c r="E28" s="397"/>
      <c r="F28" s="397"/>
      <c r="G28" s="396"/>
      <c r="H28" s="101"/>
      <c r="I28" s="101"/>
      <c r="J28" s="101"/>
    </row>
    <row r="29" spans="1:13" ht="48.95" hidden="1" customHeight="1" x14ac:dyDescent="0.25">
      <c r="A29" s="1332"/>
      <c r="B29" s="1334"/>
      <c r="C29" s="1335"/>
      <c r="D29" s="439" t="s">
        <v>7</v>
      </c>
      <c r="E29" s="397"/>
      <c r="F29" s="397"/>
      <c r="G29" s="396"/>
      <c r="H29" s="101"/>
      <c r="I29" s="101"/>
      <c r="J29" s="101"/>
    </row>
    <row r="30" spans="1:13" ht="22.35" hidden="1" customHeight="1" x14ac:dyDescent="0.25">
      <c r="A30" s="436"/>
      <c r="B30" s="1336" t="s">
        <v>304</v>
      </c>
      <c r="C30" s="1336"/>
      <c r="D30" s="1336"/>
      <c r="E30" s="437"/>
      <c r="F30" s="437"/>
      <c r="G30" s="438"/>
      <c r="H30" s="256">
        <f>SUM(H28:H29)</f>
        <v>0</v>
      </c>
      <c r="I30" s="256">
        <f t="shared" ref="I30:J30" si="3">SUM(I28:I29)</f>
        <v>0</v>
      </c>
      <c r="J30" s="256">
        <f t="shared" si="3"/>
        <v>0</v>
      </c>
    </row>
    <row r="31" spans="1:13" ht="48.95" hidden="1" customHeight="1" x14ac:dyDescent="0.25">
      <c r="A31" s="1337">
        <v>2</v>
      </c>
      <c r="B31" s="1333">
        <v>222</v>
      </c>
      <c r="C31" s="1331" t="s">
        <v>8</v>
      </c>
      <c r="D31" s="11" t="s">
        <v>9</v>
      </c>
      <c r="E31" s="432"/>
      <c r="F31" s="432"/>
      <c r="G31" s="433"/>
      <c r="H31" s="434"/>
      <c r="I31" s="434"/>
      <c r="J31" s="434"/>
    </row>
    <row r="32" spans="1:13" ht="18" hidden="1" customHeight="1" x14ac:dyDescent="0.25">
      <c r="A32" s="1338"/>
      <c r="B32" s="1334"/>
      <c r="C32" s="1335"/>
      <c r="D32" s="70"/>
      <c r="E32" s="432"/>
      <c r="F32" s="432"/>
      <c r="G32" s="433"/>
      <c r="H32" s="434"/>
      <c r="I32" s="434"/>
      <c r="J32" s="434"/>
    </row>
    <row r="33" spans="1:10" ht="18" hidden="1" customHeight="1" x14ac:dyDescent="0.25">
      <c r="A33" s="1338"/>
      <c r="B33" s="1334"/>
      <c r="C33" s="1335"/>
      <c r="D33" s="70"/>
      <c r="E33" s="432"/>
      <c r="F33" s="432"/>
      <c r="G33" s="433"/>
      <c r="H33" s="434"/>
      <c r="I33" s="434"/>
      <c r="J33" s="434"/>
    </row>
    <row r="34" spans="1:10" ht="18" hidden="1" customHeight="1" x14ac:dyDescent="0.25">
      <c r="A34" s="1339"/>
      <c r="B34" s="1340"/>
      <c r="C34" s="1332"/>
      <c r="D34" s="70"/>
      <c r="E34" s="432"/>
      <c r="F34" s="432"/>
      <c r="G34" s="433"/>
      <c r="H34" s="434"/>
      <c r="I34" s="434"/>
      <c r="J34" s="434"/>
    </row>
    <row r="35" spans="1:10" ht="22.35" hidden="1" customHeight="1" x14ac:dyDescent="0.25">
      <c r="A35" s="436"/>
      <c r="B35" s="1336" t="s">
        <v>466</v>
      </c>
      <c r="C35" s="1336"/>
      <c r="D35" s="1336"/>
      <c r="E35" s="437"/>
      <c r="F35" s="437"/>
      <c r="G35" s="438"/>
      <c r="H35" s="256">
        <f>SUM(H31:H34)</f>
        <v>0</v>
      </c>
      <c r="I35" s="256">
        <f t="shared" ref="I35:J35" si="4">SUM(I31:I34)</f>
        <v>0</v>
      </c>
      <c r="J35" s="256">
        <f t="shared" si="4"/>
        <v>0</v>
      </c>
    </row>
    <row r="36" spans="1:10" ht="37.700000000000003" hidden="1" customHeight="1" x14ac:dyDescent="0.25">
      <c r="A36" s="1345">
        <v>3</v>
      </c>
      <c r="B36" s="1333">
        <v>226</v>
      </c>
      <c r="C36" s="1331" t="s">
        <v>10</v>
      </c>
      <c r="D36" s="11" t="s">
        <v>11</v>
      </c>
      <c r="E36" s="71"/>
      <c r="F36" s="67"/>
      <c r="G36" s="72"/>
      <c r="H36" s="67"/>
      <c r="I36" s="67"/>
      <c r="J36" s="67"/>
    </row>
    <row r="37" spans="1:10" ht="18" hidden="1" customHeight="1" x14ac:dyDescent="0.25">
      <c r="A37" s="1346"/>
      <c r="B37" s="1334"/>
      <c r="C37" s="1335"/>
      <c r="D37" s="70"/>
      <c r="E37" s="71"/>
      <c r="F37" s="67"/>
      <c r="G37" s="72"/>
      <c r="H37" s="67"/>
      <c r="I37" s="67"/>
      <c r="J37" s="67"/>
    </row>
    <row r="38" spans="1:10" ht="18" hidden="1" customHeight="1" x14ac:dyDescent="0.25">
      <c r="A38" s="1347"/>
      <c r="B38" s="1340"/>
      <c r="C38" s="1332"/>
      <c r="D38" s="70"/>
      <c r="E38" s="71"/>
      <c r="F38" s="67"/>
      <c r="G38" s="72"/>
      <c r="H38" s="67"/>
      <c r="I38" s="67"/>
      <c r="J38" s="67"/>
    </row>
    <row r="39" spans="1:10" ht="22.35" hidden="1" customHeight="1" x14ac:dyDescent="0.25">
      <c r="A39" s="436"/>
      <c r="B39" s="1336" t="s">
        <v>467</v>
      </c>
      <c r="C39" s="1336"/>
      <c r="D39" s="1336"/>
      <c r="E39" s="437"/>
      <c r="F39" s="437"/>
      <c r="G39" s="438"/>
      <c r="H39" s="256">
        <f>SUM(H36:H38)</f>
        <v>0</v>
      </c>
      <c r="I39" s="256">
        <f t="shared" ref="I39:J39" si="5">SUM(I36:I38)</f>
        <v>0</v>
      </c>
      <c r="J39" s="256">
        <f t="shared" si="5"/>
        <v>0</v>
      </c>
    </row>
    <row r="40" spans="1:10" ht="36.6" hidden="1" customHeight="1" x14ac:dyDescent="0.25">
      <c r="A40" s="1345">
        <v>4</v>
      </c>
      <c r="B40" s="1333">
        <v>262</v>
      </c>
      <c r="C40" s="1351" t="s">
        <v>470</v>
      </c>
      <c r="D40" s="11" t="s">
        <v>468</v>
      </c>
      <c r="E40" s="71"/>
      <c r="F40" s="67"/>
      <c r="G40" s="72"/>
      <c r="H40" s="67"/>
      <c r="I40" s="67"/>
      <c r="J40" s="67"/>
    </row>
    <row r="41" spans="1:10" ht="22.35" hidden="1" customHeight="1" x14ac:dyDescent="0.25">
      <c r="A41" s="1346"/>
      <c r="B41" s="1334"/>
      <c r="C41" s="1352"/>
      <c r="D41" s="70"/>
      <c r="E41" s="71"/>
      <c r="F41" s="67"/>
      <c r="G41" s="72"/>
      <c r="H41" s="67"/>
      <c r="I41" s="67"/>
      <c r="J41" s="67"/>
    </row>
    <row r="42" spans="1:10" ht="22.35" hidden="1" customHeight="1" x14ac:dyDescent="0.25">
      <c r="A42" s="1347"/>
      <c r="B42" s="1340"/>
      <c r="C42" s="1353"/>
      <c r="D42" s="70"/>
      <c r="E42" s="71"/>
      <c r="F42" s="67"/>
      <c r="G42" s="72"/>
      <c r="H42" s="67"/>
      <c r="I42" s="67"/>
      <c r="J42" s="67"/>
    </row>
    <row r="43" spans="1:10" ht="22.35" hidden="1" customHeight="1" x14ac:dyDescent="0.25">
      <c r="A43" s="436"/>
      <c r="B43" s="1336" t="s">
        <v>469</v>
      </c>
      <c r="C43" s="1336"/>
      <c r="D43" s="1336"/>
      <c r="E43" s="437"/>
      <c r="F43" s="437"/>
      <c r="G43" s="438"/>
      <c r="H43" s="256">
        <f>SUM(H40:H42)</f>
        <v>0</v>
      </c>
      <c r="I43" s="256">
        <f t="shared" ref="I43:J43" si="6">SUM(I40:I42)</f>
        <v>0</v>
      </c>
      <c r="J43" s="256">
        <f t="shared" si="6"/>
        <v>0</v>
      </c>
    </row>
    <row r="44" spans="1:10" ht="29.65" hidden="1" customHeight="1" x14ac:dyDescent="0.25">
      <c r="A44" s="1345">
        <v>5</v>
      </c>
      <c r="B44" s="1333">
        <v>266</v>
      </c>
      <c r="C44" s="1348" t="s">
        <v>471</v>
      </c>
      <c r="D44" s="440" t="s">
        <v>472</v>
      </c>
      <c r="E44" s="71"/>
      <c r="F44" s="67"/>
      <c r="G44" s="72"/>
      <c r="H44" s="67"/>
      <c r="I44" s="67"/>
      <c r="J44" s="67"/>
    </row>
    <row r="45" spans="1:10" ht="54" hidden="1" customHeight="1" x14ac:dyDescent="0.25">
      <c r="A45" s="1346"/>
      <c r="B45" s="1334"/>
      <c r="C45" s="1349"/>
      <c r="D45" s="11" t="s">
        <v>80</v>
      </c>
      <c r="E45" s="71"/>
      <c r="F45" s="67"/>
      <c r="G45" s="72"/>
      <c r="H45" s="67"/>
      <c r="I45" s="67"/>
      <c r="J45" s="67"/>
    </row>
    <row r="46" spans="1:10" ht="18" hidden="1" customHeight="1" x14ac:dyDescent="0.25">
      <c r="A46" s="1347"/>
      <c r="B46" s="1340"/>
      <c r="C46" s="1350"/>
      <c r="D46" s="70"/>
      <c r="E46" s="71"/>
      <c r="F46" s="67"/>
      <c r="G46" s="72"/>
      <c r="H46" s="67"/>
      <c r="I46" s="67"/>
      <c r="J46" s="67"/>
    </row>
    <row r="47" spans="1:10" ht="22.35" hidden="1" customHeight="1" x14ac:dyDescent="0.25">
      <c r="A47" s="436"/>
      <c r="B47" s="1336" t="s">
        <v>473</v>
      </c>
      <c r="C47" s="1336"/>
      <c r="D47" s="1336"/>
      <c r="E47" s="437"/>
      <c r="F47" s="437"/>
      <c r="G47" s="438"/>
      <c r="H47" s="256">
        <f>SUM(H44:H46)</f>
        <v>0</v>
      </c>
      <c r="I47" s="256">
        <f t="shared" ref="I47:J47" si="7">SUM(I44:I46)</f>
        <v>0</v>
      </c>
      <c r="J47" s="256">
        <f t="shared" si="7"/>
        <v>0</v>
      </c>
    </row>
    <row r="48" spans="1:10" ht="51.4" hidden="1" customHeight="1" x14ac:dyDescent="0.25">
      <c r="A48" s="1345">
        <v>6</v>
      </c>
      <c r="B48" s="1333">
        <v>290</v>
      </c>
      <c r="C48" s="1331" t="s">
        <v>12</v>
      </c>
      <c r="D48" s="11" t="s">
        <v>13</v>
      </c>
      <c r="E48" s="71"/>
      <c r="F48" s="67"/>
      <c r="G48" s="72"/>
      <c r="H48" s="67"/>
      <c r="I48" s="67"/>
      <c r="J48" s="67"/>
    </row>
    <row r="49" spans="1:10" ht="18" hidden="1" customHeight="1" x14ac:dyDescent="0.25">
      <c r="A49" s="1347"/>
      <c r="B49" s="1340"/>
      <c r="C49" s="1332"/>
      <c r="D49" s="70"/>
      <c r="E49" s="71"/>
      <c r="F49" s="67"/>
      <c r="G49" s="72"/>
      <c r="H49" s="67"/>
      <c r="I49" s="67"/>
      <c r="J49" s="67"/>
    </row>
    <row r="50" spans="1:10" ht="22.35" hidden="1" customHeight="1" x14ac:dyDescent="0.25">
      <c r="A50" s="436"/>
      <c r="B50" s="1336" t="s">
        <v>474</v>
      </c>
      <c r="C50" s="1336"/>
      <c r="D50" s="1336"/>
      <c r="E50" s="437"/>
      <c r="F50" s="437"/>
      <c r="G50" s="438"/>
      <c r="H50" s="256">
        <f>SUM(H48:H49)</f>
        <v>0</v>
      </c>
      <c r="I50" s="256">
        <f t="shared" ref="I50:J50" si="8">SUM(I48:I49)</f>
        <v>0</v>
      </c>
      <c r="J50" s="256">
        <f t="shared" si="8"/>
        <v>0</v>
      </c>
    </row>
    <row r="51" spans="1:10" ht="21.95" hidden="1" customHeight="1" x14ac:dyDescent="0.25">
      <c r="A51" s="1354" t="s">
        <v>14</v>
      </c>
      <c r="B51" s="1355"/>
      <c r="C51" s="1355"/>
      <c r="D51" s="1355"/>
      <c r="E51" s="1355"/>
      <c r="F51" s="1355"/>
      <c r="G51" s="1356"/>
      <c r="H51" s="9">
        <f>H30+H35+H39+H43+H47+H50</f>
        <v>0</v>
      </c>
      <c r="I51" s="9">
        <f t="shared" ref="I51:J51" si="9">I30+I35+I39+I43+I47+I50</f>
        <v>0</v>
      </c>
      <c r="J51" s="9">
        <f t="shared" si="9"/>
        <v>0</v>
      </c>
    </row>
    <row r="52" spans="1:10" hidden="1" x14ac:dyDescent="0.25"/>
    <row r="53" spans="1:10" ht="44.1" hidden="1" customHeight="1" x14ac:dyDescent="0.25">
      <c r="A53" s="1597" t="s">
        <v>107</v>
      </c>
      <c r="B53" s="1597"/>
      <c r="C53" s="1597"/>
      <c r="D53" s="1597"/>
      <c r="E53" s="1597"/>
      <c r="F53" s="1597"/>
      <c r="G53" s="1597"/>
      <c r="H53" s="1597"/>
      <c r="I53" s="1597"/>
      <c r="J53" s="1597"/>
    </row>
    <row r="54" spans="1:10" ht="26.1" hidden="1" customHeight="1" x14ac:dyDescent="0.25">
      <c r="A54" s="1360" t="s">
        <v>106</v>
      </c>
      <c r="B54" s="1360" t="s">
        <v>0</v>
      </c>
      <c r="C54" s="1360" t="s">
        <v>105</v>
      </c>
      <c r="D54" s="1360" t="s">
        <v>77</v>
      </c>
      <c r="E54" s="1362" t="s">
        <v>49</v>
      </c>
      <c r="F54" s="1362" t="s">
        <v>88</v>
      </c>
      <c r="G54" s="1363" t="s">
        <v>103</v>
      </c>
      <c r="H54" s="1358" t="s">
        <v>104</v>
      </c>
      <c r="I54" s="1358"/>
      <c r="J54" s="1358"/>
    </row>
    <row r="55" spans="1:10" ht="34.700000000000003" hidden="1" customHeight="1" x14ac:dyDescent="0.25">
      <c r="A55" s="1361"/>
      <c r="B55" s="1361"/>
      <c r="C55" s="1361"/>
      <c r="D55" s="1361"/>
      <c r="E55" s="1362"/>
      <c r="F55" s="1362"/>
      <c r="G55" s="1363"/>
      <c r="H55" s="66">
        <f>H14</f>
        <v>2025</v>
      </c>
      <c r="I55" s="66">
        <f t="shared" ref="I55:J55" si="10">I14</f>
        <v>2026</v>
      </c>
      <c r="J55" s="66">
        <f t="shared" si="10"/>
        <v>2027</v>
      </c>
    </row>
    <row r="56" spans="1:10" ht="52.7" hidden="1" customHeight="1" x14ac:dyDescent="0.25">
      <c r="A56" s="115">
        <v>1</v>
      </c>
      <c r="B56" s="116">
        <v>290</v>
      </c>
      <c r="C56" s="112" t="s">
        <v>12</v>
      </c>
      <c r="D56" s="70" t="s">
        <v>13</v>
      </c>
      <c r="E56" s="71"/>
      <c r="F56" s="67"/>
      <c r="G56" s="72"/>
      <c r="H56" s="67"/>
      <c r="I56" s="67"/>
      <c r="J56" s="67"/>
    </row>
    <row r="57" spans="1:10" ht="21.95" hidden="1" customHeight="1" x14ac:dyDescent="0.25">
      <c r="A57" s="1599" t="s">
        <v>15</v>
      </c>
      <c r="B57" s="1600"/>
      <c r="C57" s="1600"/>
      <c r="D57" s="1600"/>
      <c r="E57" s="1600"/>
      <c r="F57" s="1600"/>
      <c r="G57" s="1601"/>
      <c r="H57" s="74">
        <f>SUM(H56:H56)</f>
        <v>0</v>
      </c>
      <c r="I57" s="74">
        <f>SUM(I56:I56)</f>
        <v>0</v>
      </c>
      <c r="J57" s="74">
        <f>SUM(J56:J56)</f>
        <v>0</v>
      </c>
    </row>
    <row r="58" spans="1:10" hidden="1" x14ac:dyDescent="0.25"/>
    <row r="59" spans="1:10" ht="21.95" hidden="1" customHeight="1" x14ac:dyDescent="0.25">
      <c r="A59" s="1359" t="s">
        <v>16</v>
      </c>
      <c r="B59" s="1359"/>
      <c r="C59" s="1359"/>
      <c r="D59" s="1359"/>
      <c r="E59" s="1359"/>
      <c r="F59" s="1359"/>
      <c r="G59" s="1359"/>
      <c r="H59" s="1359"/>
      <c r="I59" s="1359"/>
      <c r="J59" s="1359"/>
    </row>
    <row r="60" spans="1:10" ht="26.1" hidden="1" customHeight="1" x14ac:dyDescent="0.25">
      <c r="A60" s="1360" t="s">
        <v>106</v>
      </c>
      <c r="B60" s="1360" t="s">
        <v>0</v>
      </c>
      <c r="C60" s="1360" t="s">
        <v>105</v>
      </c>
      <c r="D60" s="1360" t="s">
        <v>77</v>
      </c>
      <c r="E60" s="1362" t="s">
        <v>49</v>
      </c>
      <c r="F60" s="1362" t="s">
        <v>88</v>
      </c>
      <c r="G60" s="1363" t="s">
        <v>103</v>
      </c>
      <c r="H60" s="1358" t="s">
        <v>104</v>
      </c>
      <c r="I60" s="1358"/>
      <c r="J60" s="1358"/>
    </row>
    <row r="61" spans="1:10" ht="41.45" hidden="1" customHeight="1" x14ac:dyDescent="0.25">
      <c r="A61" s="1361"/>
      <c r="B61" s="1361"/>
      <c r="C61" s="1361"/>
      <c r="D61" s="1361"/>
      <c r="E61" s="1362"/>
      <c r="F61" s="1362"/>
      <c r="G61" s="1363"/>
      <c r="H61" s="66">
        <f>H14</f>
        <v>2025</v>
      </c>
      <c r="I61" s="66">
        <f t="shared" ref="I61:J61" si="11">I14</f>
        <v>2026</v>
      </c>
      <c r="J61" s="66">
        <f t="shared" si="11"/>
        <v>2027</v>
      </c>
    </row>
    <row r="62" spans="1:10" ht="58.5" hidden="1" customHeight="1" x14ac:dyDescent="0.25">
      <c r="A62" s="115">
        <v>1</v>
      </c>
      <c r="B62" s="116">
        <v>290</v>
      </c>
      <c r="C62" s="112" t="s">
        <v>12</v>
      </c>
      <c r="D62" s="70" t="s">
        <v>17</v>
      </c>
      <c r="E62" s="71">
        <v>13</v>
      </c>
      <c r="F62" s="67">
        <f>H62/E62</f>
        <v>0</v>
      </c>
      <c r="G62" s="72"/>
      <c r="H62" s="67"/>
      <c r="I62" s="67"/>
      <c r="J62" s="67"/>
    </row>
    <row r="63" spans="1:10" ht="21.95" hidden="1" customHeight="1" x14ac:dyDescent="0.25">
      <c r="A63" s="1364" t="s">
        <v>295</v>
      </c>
      <c r="B63" s="1365"/>
      <c r="C63" s="1365"/>
      <c r="D63" s="1365"/>
      <c r="E63" s="1365"/>
      <c r="F63" s="1365"/>
      <c r="G63" s="1366"/>
      <c r="H63" s="9">
        <f>SUM(H62:H62)</f>
        <v>0</v>
      </c>
      <c r="I63" s="9">
        <f>SUM(I62:I62)</f>
        <v>0</v>
      </c>
      <c r="J63" s="9">
        <f>SUM(J62:J62)</f>
        <v>0</v>
      </c>
    </row>
    <row r="64" spans="1:10" hidden="1" x14ac:dyDescent="0.25"/>
    <row r="65" spans="1:10" ht="50.1" hidden="1" customHeight="1" x14ac:dyDescent="0.25">
      <c r="A65" s="1598" t="s">
        <v>108</v>
      </c>
      <c r="B65" s="1598"/>
      <c r="C65" s="1598"/>
      <c r="D65" s="1598"/>
      <c r="E65" s="1598"/>
      <c r="F65" s="1598"/>
      <c r="G65" s="1598"/>
      <c r="H65" s="1598"/>
      <c r="I65" s="1598"/>
      <c r="J65" s="1598"/>
    </row>
    <row r="66" spans="1:10" ht="21.95" hidden="1" customHeight="1" x14ac:dyDescent="0.25">
      <c r="A66" s="1360" t="s">
        <v>106</v>
      </c>
      <c r="B66" s="1360" t="s">
        <v>0</v>
      </c>
      <c r="C66" s="1360" t="s">
        <v>105</v>
      </c>
      <c r="D66" s="1360" t="s">
        <v>77</v>
      </c>
      <c r="E66" s="1592"/>
      <c r="F66" s="1362" t="s">
        <v>35</v>
      </c>
      <c r="G66" s="1362" t="s">
        <v>89</v>
      </c>
      <c r="H66" s="1358" t="s">
        <v>104</v>
      </c>
      <c r="I66" s="1358"/>
      <c r="J66" s="1358"/>
    </row>
    <row r="67" spans="1:10" ht="21.95" hidden="1" customHeight="1" x14ac:dyDescent="0.25">
      <c r="A67" s="1361"/>
      <c r="B67" s="1361"/>
      <c r="C67" s="1361"/>
      <c r="D67" s="1593"/>
      <c r="E67" s="1594"/>
      <c r="F67" s="1362"/>
      <c r="G67" s="1362"/>
      <c r="H67" s="66">
        <f>H14</f>
        <v>2025</v>
      </c>
      <c r="I67" s="66">
        <f t="shared" ref="I67:J67" si="12">I14</f>
        <v>2026</v>
      </c>
      <c r="J67" s="66">
        <f t="shared" si="12"/>
        <v>2027</v>
      </c>
    </row>
    <row r="68" spans="1:10" ht="84.2" hidden="1" customHeight="1" x14ac:dyDescent="0.25">
      <c r="A68" s="115">
        <v>1</v>
      </c>
      <c r="B68" s="116">
        <v>290</v>
      </c>
      <c r="C68" s="112" t="s">
        <v>12</v>
      </c>
      <c r="D68" s="1590" t="s">
        <v>18</v>
      </c>
      <c r="E68" s="1591"/>
      <c r="F68" s="67"/>
      <c r="G68" s="72"/>
      <c r="H68" s="67"/>
      <c r="I68" s="67"/>
      <c r="J68" s="67"/>
    </row>
    <row r="69" spans="1:10" ht="21.95" hidden="1" customHeight="1" x14ac:dyDescent="0.25">
      <c r="A69" s="1321" t="s">
        <v>19</v>
      </c>
      <c r="B69" s="1322"/>
      <c r="C69" s="1322"/>
      <c r="D69" s="1322"/>
      <c r="E69" s="1322"/>
      <c r="F69" s="1322"/>
      <c r="G69" s="1323"/>
      <c r="H69" s="9">
        <f>SUM(H68:H68)</f>
        <v>0</v>
      </c>
      <c r="I69" s="9">
        <f>SUM(I68:I68)</f>
        <v>0</v>
      </c>
      <c r="J69" s="9">
        <f>SUM(J68:J68)</f>
        <v>0</v>
      </c>
    </row>
    <row r="70" spans="1:10" hidden="1" x14ac:dyDescent="0.25"/>
    <row r="71" spans="1:10" ht="21.95" hidden="1" customHeight="1" x14ac:dyDescent="0.25">
      <c r="A71" s="1359" t="s">
        <v>20</v>
      </c>
      <c r="B71" s="1359"/>
      <c r="C71" s="1359"/>
      <c r="D71" s="1359"/>
      <c r="E71" s="1359"/>
      <c r="F71" s="1359"/>
      <c r="G71" s="1359"/>
      <c r="H71" s="1359"/>
      <c r="I71" s="1359"/>
      <c r="J71" s="1586"/>
    </row>
    <row r="72" spans="1:10" ht="21.95" hidden="1" customHeight="1" x14ac:dyDescent="0.25">
      <c r="A72" s="1360" t="s">
        <v>106</v>
      </c>
      <c r="B72" s="1360" t="s">
        <v>0</v>
      </c>
      <c r="C72" s="1360" t="s">
        <v>105</v>
      </c>
      <c r="D72" s="1360" t="s">
        <v>77</v>
      </c>
      <c r="E72" s="1592"/>
      <c r="F72" s="1362" t="s">
        <v>21</v>
      </c>
      <c r="G72" s="1362" t="s">
        <v>22</v>
      </c>
      <c r="H72" s="1358" t="s">
        <v>104</v>
      </c>
      <c r="I72" s="1358"/>
      <c r="J72" s="1358"/>
    </row>
    <row r="73" spans="1:10" ht="23.45" hidden="1" customHeight="1" x14ac:dyDescent="0.25">
      <c r="A73" s="1361"/>
      <c r="B73" s="1361"/>
      <c r="C73" s="1361"/>
      <c r="D73" s="1593"/>
      <c r="E73" s="1594"/>
      <c r="F73" s="1362"/>
      <c r="G73" s="1362"/>
      <c r="H73" s="66">
        <f>H14</f>
        <v>2025</v>
      </c>
      <c r="I73" s="66">
        <f t="shared" ref="I73:J73" si="13">I14</f>
        <v>2026</v>
      </c>
      <c r="J73" s="66">
        <f t="shared" si="13"/>
        <v>2027</v>
      </c>
    </row>
    <row r="74" spans="1:10" ht="21.95" hidden="1" customHeight="1" x14ac:dyDescent="0.25">
      <c r="A74" s="21">
        <v>1</v>
      </c>
      <c r="B74" s="1333">
        <v>290</v>
      </c>
      <c r="C74" s="19" t="s">
        <v>12</v>
      </c>
      <c r="D74" s="1374" t="s">
        <v>23</v>
      </c>
      <c r="E74" s="1375"/>
      <c r="F74" s="75"/>
      <c r="G74" s="76">
        <f>'расшифровка 4'!G95</f>
        <v>2.1999999999999999E-2</v>
      </c>
      <c r="H74" s="67"/>
      <c r="I74" s="67"/>
      <c r="J74" s="67"/>
    </row>
    <row r="75" spans="1:10" ht="21.95" hidden="1" customHeight="1" x14ac:dyDescent="0.25">
      <c r="A75" s="21">
        <v>2</v>
      </c>
      <c r="B75" s="1340"/>
      <c r="C75" s="19" t="s">
        <v>12</v>
      </c>
      <c r="D75" s="1374" t="s">
        <v>24</v>
      </c>
      <c r="E75" s="1375"/>
      <c r="F75" s="67"/>
      <c r="G75" s="76" t="s">
        <v>109</v>
      </c>
      <c r="H75" s="67"/>
      <c r="I75" s="67"/>
      <c r="J75" s="67"/>
    </row>
    <row r="76" spans="1:10" ht="21.95" hidden="1" customHeight="1" x14ac:dyDescent="0.25">
      <c r="A76" s="1321" t="s">
        <v>25</v>
      </c>
      <c r="B76" s="1322"/>
      <c r="C76" s="1322"/>
      <c r="D76" s="1322"/>
      <c r="E76" s="1322"/>
      <c r="F76" s="1322"/>
      <c r="G76" s="1323"/>
      <c r="H76" s="9">
        <f>H74+H75</f>
        <v>0</v>
      </c>
      <c r="I76" s="9">
        <f t="shared" ref="I76:J76" si="14">I74+I75</f>
        <v>0</v>
      </c>
      <c r="J76" s="9">
        <f t="shared" si="14"/>
        <v>0</v>
      </c>
    </row>
    <row r="77" spans="1:10" hidden="1" x14ac:dyDescent="0.25"/>
    <row r="78" spans="1:10" ht="21.95" hidden="1" customHeight="1" x14ac:dyDescent="0.25">
      <c r="A78" s="1359" t="s">
        <v>26</v>
      </c>
      <c r="B78" s="1359"/>
      <c r="C78" s="1359"/>
      <c r="D78" s="1359"/>
      <c r="E78" s="1359"/>
      <c r="F78" s="1359"/>
      <c r="G78" s="1359"/>
      <c r="H78" s="1359"/>
      <c r="I78" s="1359"/>
      <c r="J78" s="1586"/>
    </row>
    <row r="79" spans="1:10" ht="21.95" hidden="1" customHeight="1" x14ac:dyDescent="0.25">
      <c r="A79" s="1360" t="s">
        <v>106</v>
      </c>
      <c r="B79" s="1360" t="s">
        <v>0</v>
      </c>
      <c r="C79" s="1360" t="s">
        <v>105</v>
      </c>
      <c r="D79" s="1418" t="s">
        <v>77</v>
      </c>
      <c r="E79" s="1418"/>
      <c r="F79" s="1588" t="s">
        <v>27</v>
      </c>
      <c r="G79" s="1407" t="s">
        <v>28</v>
      </c>
      <c r="H79" s="1358" t="s">
        <v>104</v>
      </c>
      <c r="I79" s="1358"/>
      <c r="J79" s="1358"/>
    </row>
    <row r="80" spans="1:10" ht="44.25" hidden="1" customHeight="1" x14ac:dyDescent="0.25">
      <c r="A80" s="1361"/>
      <c r="B80" s="1361"/>
      <c r="C80" s="1361"/>
      <c r="D80" s="1418"/>
      <c r="E80" s="1418"/>
      <c r="F80" s="1589"/>
      <c r="G80" s="1409"/>
      <c r="H80" s="66">
        <f>H14</f>
        <v>2025</v>
      </c>
      <c r="I80" s="66">
        <f t="shared" ref="I80:J80" si="15">I14</f>
        <v>2026</v>
      </c>
      <c r="J80" s="66">
        <f t="shared" si="15"/>
        <v>2027</v>
      </c>
    </row>
    <row r="81" spans="1:10" ht="21.95" hidden="1" customHeight="1" x14ac:dyDescent="0.25">
      <c r="A81" s="115">
        <v>1</v>
      </c>
      <c r="B81" s="1587">
        <v>290</v>
      </c>
      <c r="C81" s="112" t="s">
        <v>12</v>
      </c>
      <c r="D81" s="1380" t="s">
        <v>29</v>
      </c>
      <c r="E81" s="1380"/>
      <c r="F81" s="5"/>
      <c r="G81" s="2"/>
      <c r="H81" s="67"/>
      <c r="I81" s="67"/>
      <c r="J81" s="67"/>
    </row>
    <row r="82" spans="1:10" ht="35.85" hidden="1" customHeight="1" x14ac:dyDescent="0.25">
      <c r="A82" s="115">
        <v>2</v>
      </c>
      <c r="B82" s="1587"/>
      <c r="C82" s="112" t="s">
        <v>12</v>
      </c>
      <c r="D82" s="1381" t="s">
        <v>81</v>
      </c>
      <c r="E82" s="1382"/>
      <c r="F82" s="4" t="s">
        <v>30</v>
      </c>
      <c r="G82" s="1" t="s">
        <v>30</v>
      </c>
      <c r="H82" s="67"/>
      <c r="I82" s="67"/>
      <c r="J82" s="67"/>
    </row>
    <row r="83" spans="1:10" ht="21.95" hidden="1" customHeight="1" x14ac:dyDescent="0.25">
      <c r="A83" s="115">
        <v>3</v>
      </c>
      <c r="B83" s="1587"/>
      <c r="C83" s="112" t="s">
        <v>12</v>
      </c>
      <c r="D83" s="1383"/>
      <c r="E83" s="1384"/>
      <c r="F83" s="4" t="s">
        <v>30</v>
      </c>
      <c r="G83" s="1" t="s">
        <v>30</v>
      </c>
      <c r="H83" s="67"/>
      <c r="I83" s="67"/>
      <c r="J83" s="67"/>
    </row>
    <row r="84" spans="1:10" ht="21.95" hidden="1" customHeight="1" x14ac:dyDescent="0.25">
      <c r="A84" s="1321" t="s">
        <v>31</v>
      </c>
      <c r="B84" s="1322"/>
      <c r="C84" s="1322"/>
      <c r="D84" s="1322"/>
      <c r="E84" s="1322"/>
      <c r="F84" s="1322"/>
      <c r="G84" s="1323"/>
      <c r="H84" s="9">
        <f>SUM(H81:H83)</f>
        <v>0</v>
      </c>
      <c r="I84" s="9">
        <f t="shared" ref="I84:J84" si="16">SUM(I81:I83)</f>
        <v>0</v>
      </c>
      <c r="J84" s="9">
        <f t="shared" si="16"/>
        <v>0</v>
      </c>
    </row>
    <row r="85" spans="1:10" hidden="1" x14ac:dyDescent="0.25"/>
    <row r="86" spans="1:10" ht="21.95" hidden="1" customHeight="1" x14ac:dyDescent="0.25">
      <c r="A86" s="1359" t="s">
        <v>32</v>
      </c>
      <c r="B86" s="1359"/>
      <c r="C86" s="1359"/>
      <c r="D86" s="1359"/>
      <c r="E86" s="1359"/>
      <c r="F86" s="1359"/>
      <c r="G86" s="1359"/>
      <c r="H86" s="1359"/>
      <c r="I86" s="1359"/>
      <c r="J86" s="1586"/>
    </row>
    <row r="87" spans="1:10" ht="21.95" hidden="1" customHeight="1" x14ac:dyDescent="0.25">
      <c r="A87" s="1360" t="s">
        <v>106</v>
      </c>
      <c r="B87" s="1360" t="s">
        <v>0</v>
      </c>
      <c r="C87" s="1360" t="s">
        <v>105</v>
      </c>
      <c r="D87" s="1358" t="s">
        <v>77</v>
      </c>
      <c r="E87" s="1358"/>
      <c r="F87" s="1358"/>
      <c r="G87" s="1358"/>
      <c r="H87" s="1358" t="s">
        <v>104</v>
      </c>
      <c r="I87" s="1358"/>
      <c r="J87" s="1358"/>
    </row>
    <row r="88" spans="1:10" ht="21.95" hidden="1" customHeight="1" x14ac:dyDescent="0.25">
      <c r="A88" s="1361"/>
      <c r="B88" s="1361"/>
      <c r="C88" s="1361"/>
      <c r="D88" s="1358"/>
      <c r="E88" s="1358"/>
      <c r="F88" s="1358"/>
      <c r="G88" s="1358"/>
      <c r="H88" s="66">
        <f>H14</f>
        <v>2025</v>
      </c>
      <c r="I88" s="66">
        <f t="shared" ref="I88:J88" si="17">I14</f>
        <v>2026</v>
      </c>
      <c r="J88" s="66">
        <f t="shared" si="17"/>
        <v>2027</v>
      </c>
    </row>
    <row r="89" spans="1:10" ht="21.95" hidden="1" customHeight="1" x14ac:dyDescent="0.25">
      <c r="A89" s="115">
        <v>1</v>
      </c>
      <c r="B89" s="1385">
        <v>290</v>
      </c>
      <c r="C89" s="112" t="s">
        <v>12</v>
      </c>
      <c r="D89" s="1581" t="s">
        <v>97</v>
      </c>
      <c r="E89" s="1582"/>
      <c r="F89" s="1582"/>
      <c r="G89" s="1583"/>
      <c r="H89" s="67"/>
      <c r="I89" s="67"/>
      <c r="J89" s="67"/>
    </row>
    <row r="90" spans="1:10" ht="21.95" hidden="1" customHeight="1" x14ac:dyDescent="0.25">
      <c r="A90" s="115">
        <v>2</v>
      </c>
      <c r="B90" s="1386"/>
      <c r="C90" s="112" t="s">
        <v>12</v>
      </c>
      <c r="D90" s="1390"/>
      <c r="E90" s="1391"/>
      <c r="F90" s="1391"/>
      <c r="G90" s="1392"/>
      <c r="H90" s="67"/>
      <c r="I90" s="67"/>
      <c r="J90" s="67"/>
    </row>
    <row r="91" spans="1:10" ht="21.95" hidden="1" customHeight="1" x14ac:dyDescent="0.25">
      <c r="A91" s="1321" t="s">
        <v>33</v>
      </c>
      <c r="B91" s="1322"/>
      <c r="C91" s="1322"/>
      <c r="D91" s="1322"/>
      <c r="E91" s="1322"/>
      <c r="F91" s="1322"/>
      <c r="G91" s="1323"/>
      <c r="H91" s="9">
        <f>SUM(H89:H90)</f>
        <v>0</v>
      </c>
      <c r="I91" s="9">
        <f t="shared" ref="I91:J91" si="18">SUM(I89:I90)</f>
        <v>0</v>
      </c>
      <c r="J91" s="9">
        <f t="shared" si="18"/>
        <v>0</v>
      </c>
    </row>
    <row r="92" spans="1:10" ht="15.6" hidden="1" customHeight="1" x14ac:dyDescent="0.25"/>
    <row r="93" spans="1:10" ht="28.15" hidden="1" customHeight="1" x14ac:dyDescent="0.25">
      <c r="A93" s="1584" t="s">
        <v>34</v>
      </c>
      <c r="B93" s="1584"/>
      <c r="C93" s="1584"/>
      <c r="D93" s="1584"/>
      <c r="E93" s="1584"/>
      <c r="F93" s="1584"/>
      <c r="G93" s="1584"/>
      <c r="H93" s="1584"/>
      <c r="I93" s="1584"/>
      <c r="J93" s="1585"/>
    </row>
    <row r="94" spans="1:10" ht="27.2" hidden="1" customHeight="1" x14ac:dyDescent="0.25">
      <c r="A94" s="1360" t="s">
        <v>106</v>
      </c>
      <c r="B94" s="1418" t="s">
        <v>0</v>
      </c>
      <c r="C94" s="1418" t="s">
        <v>105</v>
      </c>
      <c r="D94" s="1358" t="s">
        <v>77</v>
      </c>
      <c r="E94" s="1418" t="s">
        <v>82</v>
      </c>
      <c r="F94" s="1570" t="s">
        <v>35</v>
      </c>
      <c r="G94" s="1363" t="s">
        <v>616</v>
      </c>
      <c r="H94" s="1358" t="s">
        <v>104</v>
      </c>
      <c r="I94" s="1358"/>
      <c r="J94" s="1358"/>
    </row>
    <row r="95" spans="1:10" ht="27.2" hidden="1" customHeight="1" x14ac:dyDescent="0.25">
      <c r="A95" s="1361"/>
      <c r="B95" s="1418"/>
      <c r="C95" s="1418"/>
      <c r="D95" s="1358"/>
      <c r="E95" s="1418"/>
      <c r="F95" s="1570"/>
      <c r="G95" s="1363"/>
      <c r="H95" s="66">
        <f>H14</f>
        <v>2025</v>
      </c>
      <c r="I95" s="66">
        <f t="shared" ref="I95:J95" si="19">I14</f>
        <v>2026</v>
      </c>
      <c r="J95" s="66">
        <f t="shared" si="19"/>
        <v>2027</v>
      </c>
    </row>
    <row r="96" spans="1:10" ht="40.35" hidden="1" customHeight="1" x14ac:dyDescent="0.25">
      <c r="A96" s="1577">
        <v>1</v>
      </c>
      <c r="B96" s="1385">
        <v>225</v>
      </c>
      <c r="C96" s="1407" t="s">
        <v>36</v>
      </c>
      <c r="D96" s="781" t="s">
        <v>37</v>
      </c>
      <c r="E96" s="777"/>
      <c r="F96" s="778"/>
      <c r="G96" s="779"/>
      <c r="H96" s="33" t="s">
        <v>30</v>
      </c>
      <c r="I96" s="33" t="s">
        <v>30</v>
      </c>
      <c r="J96" s="33" t="s">
        <v>30</v>
      </c>
    </row>
    <row r="97" spans="1:10" ht="32.1" hidden="1" customHeight="1" x14ac:dyDescent="0.25">
      <c r="A97" s="1578"/>
      <c r="B97" s="1406"/>
      <c r="C97" s="1408"/>
      <c r="D97" s="780" t="s">
        <v>801</v>
      </c>
      <c r="E97" s="78" t="s">
        <v>95</v>
      </c>
      <c r="F97" s="71">
        <v>1</v>
      </c>
      <c r="G97" s="123">
        <f>H97/F97</f>
        <v>0</v>
      </c>
      <c r="H97" s="67"/>
      <c r="I97" s="67"/>
      <c r="J97" s="67"/>
    </row>
    <row r="98" spans="1:10" ht="32.1" hidden="1" customHeight="1" x14ac:dyDescent="0.25">
      <c r="A98" s="1578"/>
      <c r="B98" s="1406"/>
      <c r="C98" s="1408"/>
      <c r="D98" s="77"/>
      <c r="E98" s="78" t="s">
        <v>95</v>
      </c>
      <c r="F98" s="71"/>
      <c r="G98" s="123" t="e">
        <f t="shared" ref="G98:G109" si="20">H98/F98</f>
        <v>#DIV/0!</v>
      </c>
      <c r="H98" s="67"/>
      <c r="I98" s="67"/>
      <c r="J98" s="67"/>
    </row>
    <row r="99" spans="1:10" ht="32.1" hidden="1" customHeight="1" x14ac:dyDescent="0.25">
      <c r="A99" s="1578"/>
      <c r="B99" s="1406"/>
      <c r="C99" s="1408"/>
      <c r="D99" s="77"/>
      <c r="E99" s="78" t="s">
        <v>95</v>
      </c>
      <c r="F99" s="71"/>
      <c r="G99" s="123" t="e">
        <f t="shared" si="20"/>
        <v>#DIV/0!</v>
      </c>
      <c r="H99" s="67"/>
      <c r="I99" s="67"/>
      <c r="J99" s="67"/>
    </row>
    <row r="100" spans="1:10" ht="32.1" hidden="1" customHeight="1" x14ac:dyDescent="0.25">
      <c r="A100" s="1578"/>
      <c r="B100" s="1406"/>
      <c r="C100" s="1408"/>
      <c r="D100" s="77"/>
      <c r="E100" s="78" t="s">
        <v>95</v>
      </c>
      <c r="F100" s="71"/>
      <c r="G100" s="123" t="e">
        <f t="shared" si="20"/>
        <v>#DIV/0!</v>
      </c>
      <c r="H100" s="67"/>
      <c r="I100" s="67"/>
      <c r="J100" s="67"/>
    </row>
    <row r="101" spans="1:10" ht="32.1" hidden="1" customHeight="1" x14ac:dyDescent="0.25">
      <c r="A101" s="1578"/>
      <c r="B101" s="1406"/>
      <c r="C101" s="1408"/>
      <c r="D101" s="77"/>
      <c r="E101" s="78" t="s">
        <v>95</v>
      </c>
      <c r="F101" s="71"/>
      <c r="G101" s="123" t="e">
        <f t="shared" si="20"/>
        <v>#DIV/0!</v>
      </c>
      <c r="H101" s="67"/>
      <c r="I101" s="67"/>
      <c r="J101" s="67"/>
    </row>
    <row r="102" spans="1:10" ht="32.1" hidden="1" customHeight="1" x14ac:dyDescent="0.25">
      <c r="A102" s="1578"/>
      <c r="B102" s="1406"/>
      <c r="C102" s="1408"/>
      <c r="D102" s="77"/>
      <c r="E102" s="78" t="s">
        <v>95</v>
      </c>
      <c r="F102" s="71"/>
      <c r="G102" s="123" t="e">
        <f t="shared" si="20"/>
        <v>#DIV/0!</v>
      </c>
      <c r="H102" s="67"/>
      <c r="I102" s="67"/>
      <c r="J102" s="67"/>
    </row>
    <row r="103" spans="1:10" ht="22.5" hidden="1" customHeight="1" x14ac:dyDescent="0.25">
      <c r="A103" s="1579"/>
      <c r="B103" s="1386"/>
      <c r="C103" s="1409"/>
      <c r="D103" s="1398" t="s">
        <v>383</v>
      </c>
      <c r="E103" s="1399"/>
      <c r="F103" s="1399"/>
      <c r="G103" s="1400"/>
      <c r="H103" s="256">
        <f>SUM(H97:H102)</f>
        <v>0</v>
      </c>
      <c r="I103" s="256">
        <f t="shared" ref="I103:J103" si="21">SUM(I97:I102)</f>
        <v>0</v>
      </c>
      <c r="J103" s="256">
        <f t="shared" si="21"/>
        <v>0</v>
      </c>
    </row>
    <row r="104" spans="1:10" ht="114.75" hidden="1" x14ac:dyDescent="0.25">
      <c r="A104" s="1577">
        <v>2</v>
      </c>
      <c r="B104" s="1385">
        <v>226</v>
      </c>
      <c r="C104" s="1407" t="s">
        <v>10</v>
      </c>
      <c r="D104" s="780" t="s">
        <v>757</v>
      </c>
      <c r="E104" s="78" t="s">
        <v>95</v>
      </c>
      <c r="F104" s="71">
        <v>1</v>
      </c>
      <c r="G104" s="123">
        <f t="shared" si="20"/>
        <v>0</v>
      </c>
      <c r="H104" s="67"/>
      <c r="I104" s="67"/>
      <c r="J104" s="67"/>
    </row>
    <row r="105" spans="1:10" ht="63.75" hidden="1" x14ac:dyDescent="0.25">
      <c r="A105" s="1578"/>
      <c r="B105" s="1406"/>
      <c r="C105" s="1408"/>
      <c r="D105" s="77" t="s">
        <v>758</v>
      </c>
      <c r="E105" s="78" t="s">
        <v>95</v>
      </c>
      <c r="F105" s="71">
        <v>1</v>
      </c>
      <c r="G105" s="123">
        <f t="shared" si="20"/>
        <v>0</v>
      </c>
      <c r="H105" s="67"/>
      <c r="I105" s="67"/>
      <c r="J105" s="67"/>
    </row>
    <row r="106" spans="1:10" ht="32.1" hidden="1" customHeight="1" x14ac:dyDescent="0.25">
      <c r="A106" s="1578"/>
      <c r="B106" s="1406"/>
      <c r="C106" s="1408"/>
      <c r="D106" s="77" t="s">
        <v>863</v>
      </c>
      <c r="E106" s="78" t="s">
        <v>95</v>
      </c>
      <c r="F106" s="71"/>
      <c r="G106" s="123" t="e">
        <f>H106/F106</f>
        <v>#DIV/0!</v>
      </c>
      <c r="H106" s="67"/>
      <c r="I106" s="67"/>
      <c r="J106" s="67"/>
    </row>
    <row r="107" spans="1:10" ht="11.25" hidden="1" customHeight="1" x14ac:dyDescent="0.25">
      <c r="A107" s="1578"/>
      <c r="B107" s="1406"/>
      <c r="C107" s="1408"/>
      <c r="D107" s="77"/>
      <c r="E107" s="78" t="s">
        <v>95</v>
      </c>
      <c r="F107" s="71"/>
      <c r="G107" s="123" t="e">
        <f t="shared" si="20"/>
        <v>#DIV/0!</v>
      </c>
      <c r="H107" s="67"/>
      <c r="I107" s="67"/>
      <c r="J107" s="67"/>
    </row>
    <row r="108" spans="1:10" ht="11.25" hidden="1" customHeight="1" x14ac:dyDescent="0.25">
      <c r="A108" s="1578"/>
      <c r="B108" s="1406"/>
      <c r="C108" s="1408"/>
      <c r="D108" s="77"/>
      <c r="E108" s="78" t="s">
        <v>95</v>
      </c>
      <c r="F108" s="71"/>
      <c r="G108" s="123" t="e">
        <f t="shared" si="20"/>
        <v>#DIV/0!</v>
      </c>
      <c r="H108" s="67"/>
      <c r="I108" s="67"/>
      <c r="J108" s="67"/>
    </row>
    <row r="109" spans="1:10" ht="11.25" hidden="1" customHeight="1" x14ac:dyDescent="0.25">
      <c r="A109" s="1578"/>
      <c r="B109" s="1406"/>
      <c r="C109" s="1408"/>
      <c r="D109" s="77"/>
      <c r="E109" s="78" t="s">
        <v>95</v>
      </c>
      <c r="F109" s="71"/>
      <c r="G109" s="123" t="e">
        <f t="shared" si="20"/>
        <v>#DIV/0!</v>
      </c>
      <c r="H109" s="67"/>
      <c r="I109" s="67"/>
      <c r="J109" s="67"/>
    </row>
    <row r="110" spans="1:10" ht="11.25" hidden="1" customHeight="1" x14ac:dyDescent="0.25">
      <c r="A110" s="1578"/>
      <c r="B110" s="1406"/>
      <c r="C110" s="1408"/>
      <c r="D110" s="77"/>
      <c r="E110" s="78" t="s">
        <v>95</v>
      </c>
      <c r="F110" s="71"/>
      <c r="G110" s="123" t="e">
        <f t="shared" ref="G110" si="22">H110/F110</f>
        <v>#DIV/0!</v>
      </c>
      <c r="H110" s="67"/>
      <c r="I110" s="67"/>
      <c r="J110" s="67"/>
    </row>
    <row r="111" spans="1:10" ht="22.5" hidden="1" customHeight="1" x14ac:dyDescent="0.25">
      <c r="A111" s="1579"/>
      <c r="B111" s="1386"/>
      <c r="C111" s="1409"/>
      <c r="D111" s="1398" t="s">
        <v>384</v>
      </c>
      <c r="E111" s="1399"/>
      <c r="F111" s="1399"/>
      <c r="G111" s="1400"/>
      <c r="H111" s="256">
        <f>SUM(H104:H110)</f>
        <v>0</v>
      </c>
      <c r="I111" s="256">
        <f t="shared" ref="I111" si="23">SUM(I105:I110)</f>
        <v>0</v>
      </c>
      <c r="J111" s="256">
        <f t="shared" ref="J111" si="24">SUM(J105:J110)</f>
        <v>0</v>
      </c>
    </row>
    <row r="112" spans="1:10" ht="23.45" hidden="1" customHeight="1" x14ac:dyDescent="0.25">
      <c r="A112" s="1321" t="s">
        <v>38</v>
      </c>
      <c r="B112" s="1322"/>
      <c r="C112" s="1322"/>
      <c r="D112" s="1322"/>
      <c r="E112" s="1322"/>
      <c r="F112" s="1322"/>
      <c r="G112" s="1323"/>
      <c r="H112" s="9">
        <f>H103+H111</f>
        <v>0</v>
      </c>
      <c r="I112" s="9">
        <f t="shared" ref="I112:J112" si="25">I103+I111</f>
        <v>0</v>
      </c>
      <c r="J112" s="9">
        <f t="shared" si="25"/>
        <v>0</v>
      </c>
    </row>
    <row r="113" spans="1:10" ht="14.25" customHeight="1" x14ac:dyDescent="0.25">
      <c r="A113" s="68"/>
      <c r="B113" s="68"/>
      <c r="C113" s="68"/>
      <c r="D113" s="68"/>
      <c r="E113" s="68"/>
      <c r="F113" s="68"/>
      <c r="G113" s="68"/>
    </row>
    <row r="114" spans="1:10" ht="32.1" hidden="1" customHeight="1" x14ac:dyDescent="0.25">
      <c r="A114" s="1580" t="s">
        <v>422</v>
      </c>
      <c r="B114" s="1580"/>
      <c r="C114" s="1580"/>
      <c r="D114" s="1580"/>
      <c r="E114" s="1580"/>
      <c r="F114" s="1580"/>
      <c r="G114" s="1580"/>
      <c r="H114" s="1580"/>
      <c r="I114" s="1580"/>
      <c r="J114" s="1580"/>
    </row>
    <row r="115" spans="1:10" ht="30" hidden="1" customHeight="1" x14ac:dyDescent="0.25">
      <c r="A115" s="1360" t="s">
        <v>106</v>
      </c>
      <c r="B115" s="1418" t="s">
        <v>0</v>
      </c>
      <c r="C115" s="1418" t="s">
        <v>105</v>
      </c>
      <c r="D115" s="1358" t="s">
        <v>77</v>
      </c>
      <c r="E115" s="1418" t="s">
        <v>82</v>
      </c>
      <c r="F115" s="1570" t="s">
        <v>35</v>
      </c>
      <c r="G115" s="1363" t="s">
        <v>111</v>
      </c>
      <c r="H115" s="1358" t="s">
        <v>104</v>
      </c>
      <c r="I115" s="1358"/>
      <c r="J115" s="1358"/>
    </row>
    <row r="116" spans="1:10" ht="26.45" hidden="1" customHeight="1" x14ac:dyDescent="0.25">
      <c r="A116" s="1361"/>
      <c r="B116" s="1418"/>
      <c r="C116" s="1418"/>
      <c r="D116" s="1358"/>
      <c r="E116" s="1418"/>
      <c r="F116" s="1570"/>
      <c r="G116" s="1363"/>
      <c r="H116" s="66">
        <f>H14</f>
        <v>2025</v>
      </c>
      <c r="I116" s="66">
        <f t="shared" ref="I116:J116" si="26">I14</f>
        <v>2026</v>
      </c>
      <c r="J116" s="66">
        <f t="shared" si="26"/>
        <v>2027</v>
      </c>
    </row>
    <row r="117" spans="1:10" ht="30" hidden="1" customHeight="1" x14ac:dyDescent="0.25">
      <c r="A117" s="1403">
        <v>1</v>
      </c>
      <c r="B117" s="1385">
        <v>226</v>
      </c>
      <c r="C117" s="1407" t="s">
        <v>10</v>
      </c>
      <c r="D117" s="362"/>
      <c r="E117" s="78" t="s">
        <v>95</v>
      </c>
      <c r="F117" s="71"/>
      <c r="G117" s="79" t="e">
        <f>H117/F117</f>
        <v>#DIV/0!</v>
      </c>
      <c r="H117" s="67"/>
      <c r="I117" s="67"/>
      <c r="J117" s="67"/>
    </row>
    <row r="118" spans="1:10" ht="30" hidden="1" customHeight="1" x14ac:dyDescent="0.25">
      <c r="A118" s="1404"/>
      <c r="B118" s="1406"/>
      <c r="C118" s="1408"/>
      <c r="D118" s="362"/>
      <c r="E118" s="78" t="s">
        <v>95</v>
      </c>
      <c r="F118" s="71"/>
      <c r="G118" s="79" t="e">
        <f t="shared" ref="G118:G120" si="27">H118/F118</f>
        <v>#DIV/0!</v>
      </c>
      <c r="H118" s="67"/>
      <c r="I118" s="67"/>
      <c r="J118" s="67"/>
    </row>
    <row r="119" spans="1:10" ht="30" hidden="1" customHeight="1" x14ac:dyDescent="0.25">
      <c r="A119" s="1404"/>
      <c r="B119" s="1406"/>
      <c r="C119" s="1408"/>
      <c r="D119" s="362"/>
      <c r="E119" s="78" t="s">
        <v>95</v>
      </c>
      <c r="F119" s="71"/>
      <c r="G119" s="79" t="e">
        <f t="shared" si="27"/>
        <v>#DIV/0!</v>
      </c>
      <c r="H119" s="67"/>
      <c r="I119" s="67"/>
      <c r="J119" s="67"/>
    </row>
    <row r="120" spans="1:10" ht="30" hidden="1" customHeight="1" x14ac:dyDescent="0.25">
      <c r="A120" s="1404"/>
      <c r="B120" s="1406"/>
      <c r="C120" s="1408"/>
      <c r="D120" s="362"/>
      <c r="E120" s="78" t="s">
        <v>95</v>
      </c>
      <c r="F120" s="71"/>
      <c r="G120" s="79" t="e">
        <f t="shared" si="27"/>
        <v>#DIV/0!</v>
      </c>
      <c r="H120" s="67"/>
      <c r="I120" s="67"/>
      <c r="J120" s="67"/>
    </row>
    <row r="121" spans="1:10" ht="22.5" hidden="1" customHeight="1" x14ac:dyDescent="0.25">
      <c r="A121" s="1405"/>
      <c r="B121" s="1386"/>
      <c r="C121" s="1409"/>
      <c r="D121" s="1398" t="s">
        <v>384</v>
      </c>
      <c r="E121" s="1399"/>
      <c r="F121" s="1399"/>
      <c r="G121" s="1400"/>
      <c r="H121" s="256">
        <f>SUM(H117:H120)</f>
        <v>0</v>
      </c>
      <c r="I121" s="256">
        <f t="shared" ref="I121:J121" si="28">SUM(I117:I120)</f>
        <v>0</v>
      </c>
      <c r="J121" s="256">
        <f t="shared" si="28"/>
        <v>0</v>
      </c>
    </row>
    <row r="122" spans="1:10" ht="30" hidden="1" customHeight="1" x14ac:dyDescent="0.25">
      <c r="A122" s="1403">
        <v>2</v>
      </c>
      <c r="B122" s="1385">
        <v>310</v>
      </c>
      <c r="C122" s="1407" t="s">
        <v>332</v>
      </c>
      <c r="D122" s="363"/>
      <c r="E122" s="78" t="s">
        <v>95</v>
      </c>
      <c r="F122" s="71"/>
      <c r="G122" s="79" t="e">
        <f>H122/F122</f>
        <v>#DIV/0!</v>
      </c>
      <c r="H122" s="67"/>
      <c r="I122" s="67"/>
      <c r="J122" s="67"/>
    </row>
    <row r="123" spans="1:10" ht="30" hidden="1" customHeight="1" x14ac:dyDescent="0.25">
      <c r="A123" s="1404"/>
      <c r="B123" s="1406"/>
      <c r="C123" s="1408"/>
      <c r="D123" s="363"/>
      <c r="E123" s="78" t="s">
        <v>95</v>
      </c>
      <c r="F123" s="71"/>
      <c r="G123" s="79" t="e">
        <f t="shared" ref="G123:G125" si="29">H123/F123</f>
        <v>#DIV/0!</v>
      </c>
      <c r="H123" s="67"/>
      <c r="I123" s="67"/>
      <c r="J123" s="67"/>
    </row>
    <row r="124" spans="1:10" ht="30" hidden="1" customHeight="1" x14ac:dyDescent="0.25">
      <c r="A124" s="1404"/>
      <c r="B124" s="1406"/>
      <c r="C124" s="1408"/>
      <c r="D124" s="363"/>
      <c r="E124" s="78" t="s">
        <v>95</v>
      </c>
      <c r="F124" s="71"/>
      <c r="G124" s="79" t="e">
        <f t="shared" si="29"/>
        <v>#DIV/0!</v>
      </c>
      <c r="H124" s="67"/>
      <c r="I124" s="67"/>
      <c r="J124" s="67"/>
    </row>
    <row r="125" spans="1:10" ht="30" hidden="1" customHeight="1" x14ac:dyDescent="0.25">
      <c r="A125" s="1404"/>
      <c r="B125" s="1406"/>
      <c r="C125" s="1408"/>
      <c r="D125" s="363"/>
      <c r="E125" s="78" t="s">
        <v>95</v>
      </c>
      <c r="F125" s="71"/>
      <c r="G125" s="79" t="e">
        <f t="shared" si="29"/>
        <v>#DIV/0!</v>
      </c>
      <c r="H125" s="67"/>
      <c r="I125" s="67"/>
      <c r="J125" s="67"/>
    </row>
    <row r="126" spans="1:10" ht="22.5" hidden="1" customHeight="1" x14ac:dyDescent="0.25">
      <c r="A126" s="1405"/>
      <c r="B126" s="1386"/>
      <c r="C126" s="1409"/>
      <c r="D126" s="1398" t="s">
        <v>423</v>
      </c>
      <c r="E126" s="1399"/>
      <c r="F126" s="1399"/>
      <c r="G126" s="1400"/>
      <c r="H126" s="256">
        <f>SUM(H122:H125)</f>
        <v>0</v>
      </c>
      <c r="I126" s="256">
        <f t="shared" ref="I126:J126" si="30">SUM(I122:I125)</f>
        <v>0</v>
      </c>
      <c r="J126" s="256">
        <f t="shared" si="30"/>
        <v>0</v>
      </c>
    </row>
    <row r="127" spans="1:10" ht="22.35" hidden="1" customHeight="1" x14ac:dyDescent="0.25">
      <c r="A127" s="1321" t="s">
        <v>296</v>
      </c>
      <c r="B127" s="1322"/>
      <c r="C127" s="1322"/>
      <c r="D127" s="1322"/>
      <c r="E127" s="1322"/>
      <c r="F127" s="1322"/>
      <c r="G127" s="1323"/>
      <c r="H127" s="9">
        <f>H121+H126</f>
        <v>0</v>
      </c>
      <c r="I127" s="9">
        <f t="shared" ref="I127:J127" si="31">I121+I126</f>
        <v>0</v>
      </c>
      <c r="J127" s="9">
        <f t="shared" si="31"/>
        <v>0</v>
      </c>
    </row>
    <row r="128" spans="1:10" hidden="1" x14ac:dyDescent="0.25"/>
    <row r="129" spans="1:10" ht="30.75" customHeight="1" x14ac:dyDescent="0.25">
      <c r="A129" s="1575" t="s">
        <v>112</v>
      </c>
      <c r="B129" s="1575"/>
      <c r="C129" s="1575"/>
      <c r="D129" s="1575"/>
      <c r="E129" s="1575"/>
      <c r="F129" s="1575"/>
      <c r="G129" s="1575"/>
      <c r="H129" s="1575"/>
      <c r="I129" s="1575"/>
      <c r="J129" s="1576"/>
    </row>
    <row r="130" spans="1:10" ht="22.5" hidden="1" customHeight="1" x14ac:dyDescent="0.25">
      <c r="B130" s="1563" t="s">
        <v>39</v>
      </c>
      <c r="C130" s="1563"/>
      <c r="D130" s="1563"/>
      <c r="E130" s="1563"/>
      <c r="F130" s="1563"/>
      <c r="G130" s="1563"/>
      <c r="H130" s="1563"/>
      <c r="I130" s="1563"/>
      <c r="J130" s="1563"/>
    </row>
    <row r="131" spans="1:10" ht="21.95" hidden="1" customHeight="1" x14ac:dyDescent="0.25">
      <c r="A131" s="1418" t="s">
        <v>106</v>
      </c>
      <c r="B131" s="1358" t="s">
        <v>113</v>
      </c>
      <c r="C131" s="1358"/>
      <c r="D131" s="1358"/>
      <c r="E131" s="1570" t="s">
        <v>90</v>
      </c>
      <c r="F131" s="1570" t="s">
        <v>91</v>
      </c>
      <c r="G131" s="1363" t="s">
        <v>114</v>
      </c>
      <c r="H131" s="1358" t="s">
        <v>104</v>
      </c>
      <c r="I131" s="1358"/>
      <c r="J131" s="1358"/>
    </row>
    <row r="132" spans="1:10" ht="27.75" hidden="1" customHeight="1" x14ac:dyDescent="0.25">
      <c r="A132" s="1418"/>
      <c r="B132" s="1358"/>
      <c r="C132" s="1358"/>
      <c r="D132" s="1358"/>
      <c r="E132" s="1570"/>
      <c r="F132" s="1570"/>
      <c r="G132" s="1363"/>
      <c r="H132" s="66">
        <f>H14</f>
        <v>2025</v>
      </c>
      <c r="I132" s="66">
        <f t="shared" ref="I132:J132" si="32">I14</f>
        <v>2026</v>
      </c>
      <c r="J132" s="66">
        <f t="shared" si="32"/>
        <v>2027</v>
      </c>
    </row>
    <row r="133" spans="1:10" ht="15.95" hidden="1" customHeight="1" x14ac:dyDescent="0.25">
      <c r="A133" s="80">
        <v>1</v>
      </c>
      <c r="B133" s="1412">
        <v>2</v>
      </c>
      <c r="C133" s="1412"/>
      <c r="D133" s="1412"/>
      <c r="E133" s="81">
        <v>3</v>
      </c>
      <c r="F133" s="81">
        <v>4</v>
      </c>
      <c r="G133" s="81">
        <v>5</v>
      </c>
      <c r="H133" s="113">
        <v>6</v>
      </c>
      <c r="I133" s="113">
        <v>7</v>
      </c>
      <c r="J133" s="113">
        <v>8</v>
      </c>
    </row>
    <row r="134" spans="1:10" ht="17.100000000000001" hidden="1" customHeight="1" x14ac:dyDescent="0.25">
      <c r="A134" s="21"/>
      <c r="B134" s="1413" t="s">
        <v>41</v>
      </c>
      <c r="C134" s="1414"/>
      <c r="D134" s="1415"/>
      <c r="E134" s="71"/>
      <c r="F134" s="71"/>
      <c r="G134" s="7" t="e">
        <f>H134/F134/E134</f>
        <v>#DIV/0!</v>
      </c>
      <c r="H134" s="67"/>
      <c r="I134" s="67"/>
      <c r="J134" s="67"/>
    </row>
    <row r="135" spans="1:10" ht="17.100000000000001" hidden="1" customHeight="1" x14ac:dyDescent="0.25">
      <c r="A135" s="21"/>
      <c r="B135" s="1413" t="s">
        <v>625</v>
      </c>
      <c r="C135" s="1414"/>
      <c r="D135" s="1415"/>
      <c r="E135" s="71"/>
      <c r="F135" s="71"/>
      <c r="G135" s="7" t="e">
        <f>H135/F135/E135</f>
        <v>#DIV/0!</v>
      </c>
      <c r="H135" s="67"/>
      <c r="I135" s="67"/>
      <c r="J135" s="67"/>
    </row>
    <row r="136" spans="1:10" ht="17.100000000000001" hidden="1" customHeight="1" x14ac:dyDescent="0.25">
      <c r="A136" s="21"/>
      <c r="B136" s="1413" t="s">
        <v>43</v>
      </c>
      <c r="C136" s="1414"/>
      <c r="D136" s="1415"/>
      <c r="E136" s="71"/>
      <c r="F136" s="71"/>
      <c r="G136" s="7" t="e">
        <f t="shared" ref="G136:G143" si="33">H136/F136/E136</f>
        <v>#DIV/0!</v>
      </c>
      <c r="H136" s="67"/>
      <c r="I136" s="67"/>
      <c r="J136" s="67"/>
    </row>
    <row r="137" spans="1:10" ht="17.100000000000001" hidden="1" customHeight="1" x14ac:dyDescent="0.25">
      <c r="A137" s="21"/>
      <c r="B137" s="1413" t="s">
        <v>626</v>
      </c>
      <c r="C137" s="1414"/>
      <c r="D137" s="1415"/>
      <c r="E137" s="71"/>
      <c r="F137" s="71"/>
      <c r="G137" s="7" t="e">
        <f t="shared" si="33"/>
        <v>#DIV/0!</v>
      </c>
      <c r="H137" s="67"/>
      <c r="I137" s="67"/>
      <c r="J137" s="67"/>
    </row>
    <row r="138" spans="1:10" ht="17.100000000000001" hidden="1" customHeight="1" x14ac:dyDescent="0.25">
      <c r="A138" s="21"/>
      <c r="B138" s="1413" t="s">
        <v>83</v>
      </c>
      <c r="C138" s="1414"/>
      <c r="D138" s="1415"/>
      <c r="E138" s="71"/>
      <c r="F138" s="71"/>
      <c r="G138" s="7" t="e">
        <f t="shared" si="33"/>
        <v>#DIV/0!</v>
      </c>
      <c r="H138" s="67"/>
      <c r="I138" s="67"/>
      <c r="J138" s="67"/>
    </row>
    <row r="139" spans="1:10" ht="33.4" hidden="1" customHeight="1" x14ac:dyDescent="0.25">
      <c r="A139" s="21"/>
      <c r="B139" s="1460" t="s">
        <v>40</v>
      </c>
      <c r="C139" s="1461"/>
      <c r="D139" s="1462"/>
      <c r="E139" s="71"/>
      <c r="F139" s="71"/>
      <c r="G139" s="7" t="e">
        <f t="shared" si="33"/>
        <v>#DIV/0!</v>
      </c>
      <c r="H139" s="67"/>
      <c r="I139" s="67"/>
      <c r="J139" s="67"/>
    </row>
    <row r="140" spans="1:10" ht="17.100000000000001" hidden="1" customHeight="1" x14ac:dyDescent="0.25">
      <c r="A140" s="21"/>
      <c r="B140" s="1413"/>
      <c r="C140" s="1414"/>
      <c r="D140" s="1415"/>
      <c r="E140" s="71"/>
      <c r="F140" s="71"/>
      <c r="G140" s="7" t="e">
        <f t="shared" si="33"/>
        <v>#DIV/0!</v>
      </c>
      <c r="H140" s="67"/>
      <c r="I140" s="67"/>
      <c r="J140" s="67"/>
    </row>
    <row r="141" spans="1:10" ht="17.100000000000001" hidden="1" customHeight="1" x14ac:dyDescent="0.25">
      <c r="A141" s="21"/>
      <c r="B141" s="1413"/>
      <c r="C141" s="1414"/>
      <c r="D141" s="1415"/>
      <c r="E141" s="71"/>
      <c r="F141" s="71"/>
      <c r="G141" s="7" t="e">
        <f t="shared" si="33"/>
        <v>#DIV/0!</v>
      </c>
      <c r="H141" s="67"/>
      <c r="I141" s="67"/>
      <c r="J141" s="67"/>
    </row>
    <row r="142" spans="1:10" ht="17.100000000000001" hidden="1" customHeight="1" x14ac:dyDescent="0.25">
      <c r="A142" s="21"/>
      <c r="B142" s="1413"/>
      <c r="C142" s="1414"/>
      <c r="D142" s="1415"/>
      <c r="E142" s="71"/>
      <c r="F142" s="71"/>
      <c r="G142" s="7" t="e">
        <f t="shared" si="33"/>
        <v>#DIV/0!</v>
      </c>
      <c r="H142" s="67"/>
      <c r="I142" s="67"/>
      <c r="J142" s="67"/>
    </row>
    <row r="143" spans="1:10" ht="17.100000000000001" hidden="1" customHeight="1" x14ac:dyDescent="0.25">
      <c r="A143" s="21"/>
      <c r="B143" s="1413"/>
      <c r="C143" s="1414"/>
      <c r="D143" s="1415"/>
      <c r="E143" s="71"/>
      <c r="F143" s="71"/>
      <c r="G143" s="7" t="e">
        <f t="shared" si="33"/>
        <v>#DIV/0!</v>
      </c>
      <c r="H143" s="67"/>
      <c r="I143" s="67"/>
      <c r="J143" s="67"/>
    </row>
    <row r="144" spans="1:10" ht="21.95" hidden="1" customHeight="1" x14ac:dyDescent="0.25">
      <c r="A144" s="1321" t="s">
        <v>47</v>
      </c>
      <c r="B144" s="1322"/>
      <c r="C144" s="1322"/>
      <c r="D144" s="1322"/>
      <c r="E144" s="1322"/>
      <c r="F144" s="1322"/>
      <c r="G144" s="1323"/>
      <c r="H144" s="9">
        <f>SUM(H134:H143)</f>
        <v>0</v>
      </c>
      <c r="I144" s="9">
        <f t="shared" ref="I144:J144" si="34">SUM(I134:I143)</f>
        <v>0</v>
      </c>
      <c r="J144" s="9">
        <f t="shared" si="34"/>
        <v>0</v>
      </c>
    </row>
    <row r="145" spans="1:10" hidden="1" x14ac:dyDescent="0.25"/>
    <row r="146" spans="1:10" ht="21.95" hidden="1" customHeight="1" x14ac:dyDescent="0.25">
      <c r="B146" s="1563" t="s">
        <v>48</v>
      </c>
      <c r="C146" s="1563"/>
      <c r="D146" s="1563"/>
      <c r="E146" s="1563"/>
      <c r="F146" s="1563"/>
      <c r="G146" s="1563"/>
      <c r="H146" s="1563"/>
      <c r="I146" s="1563"/>
      <c r="J146" s="1563"/>
    </row>
    <row r="147" spans="1:10" ht="21.95" hidden="1" customHeight="1" x14ac:dyDescent="0.25">
      <c r="A147" s="1418" t="s">
        <v>106</v>
      </c>
      <c r="B147" s="1358" t="s">
        <v>77</v>
      </c>
      <c r="C147" s="1358"/>
      <c r="D147" s="1358"/>
      <c r="E147" s="1570" t="s">
        <v>49</v>
      </c>
      <c r="F147" s="1570" t="s">
        <v>115</v>
      </c>
      <c r="G147" s="1574" t="s">
        <v>116</v>
      </c>
      <c r="H147" s="1358" t="s">
        <v>104</v>
      </c>
      <c r="I147" s="1358"/>
      <c r="J147" s="1358"/>
    </row>
    <row r="148" spans="1:10" ht="34.700000000000003" hidden="1" customHeight="1" x14ac:dyDescent="0.25">
      <c r="A148" s="1418"/>
      <c r="B148" s="1358"/>
      <c r="C148" s="1358"/>
      <c r="D148" s="1358"/>
      <c r="E148" s="1570"/>
      <c r="F148" s="1570"/>
      <c r="G148" s="1574"/>
      <c r="H148" s="66">
        <f>H14</f>
        <v>2025</v>
      </c>
      <c r="I148" s="66">
        <f t="shared" ref="I148:J148" si="35">I14</f>
        <v>2026</v>
      </c>
      <c r="J148" s="66">
        <f t="shared" si="35"/>
        <v>2027</v>
      </c>
    </row>
    <row r="149" spans="1:10" ht="15.95" hidden="1" customHeight="1" x14ac:dyDescent="0.25">
      <c r="A149" s="80">
        <v>1</v>
      </c>
      <c r="B149" s="1412">
        <v>2</v>
      </c>
      <c r="C149" s="1412"/>
      <c r="D149" s="1412"/>
      <c r="E149" s="81">
        <v>3</v>
      </c>
      <c r="F149" s="81">
        <v>4</v>
      </c>
      <c r="G149" s="81">
        <v>5</v>
      </c>
      <c r="H149" s="113">
        <v>6</v>
      </c>
      <c r="I149" s="113">
        <v>7</v>
      </c>
      <c r="J149" s="113">
        <v>8</v>
      </c>
    </row>
    <row r="150" spans="1:10" ht="17.100000000000001" hidden="1" customHeight="1" x14ac:dyDescent="0.25">
      <c r="A150" s="21"/>
      <c r="B150" s="1413" t="s">
        <v>50</v>
      </c>
      <c r="C150" s="1414"/>
      <c r="D150" s="1415"/>
      <c r="E150" s="71" t="s">
        <v>117</v>
      </c>
      <c r="F150" s="71"/>
      <c r="G150" s="72"/>
      <c r="H150" s="67"/>
      <c r="I150" s="67"/>
      <c r="J150" s="67"/>
    </row>
    <row r="151" spans="1:10" ht="17.100000000000001" hidden="1" customHeight="1" x14ac:dyDescent="0.25">
      <c r="A151" s="21"/>
      <c r="B151" s="1413" t="s">
        <v>51</v>
      </c>
      <c r="C151" s="1414"/>
      <c r="D151" s="1415"/>
      <c r="E151" s="71"/>
      <c r="F151" s="67" t="e">
        <f>H151/E151/G151</f>
        <v>#DIV/0!</v>
      </c>
      <c r="G151" s="72"/>
      <c r="H151" s="67"/>
      <c r="I151" s="67"/>
      <c r="J151" s="67"/>
    </row>
    <row r="152" spans="1:10" ht="33" hidden="1" customHeight="1" x14ac:dyDescent="0.25">
      <c r="A152" s="21"/>
      <c r="B152" s="1460" t="s">
        <v>9</v>
      </c>
      <c r="C152" s="1461"/>
      <c r="D152" s="1462"/>
      <c r="E152" s="71"/>
      <c r="F152" s="67" t="e">
        <f>H152/E152/G152</f>
        <v>#DIV/0!</v>
      </c>
      <c r="G152" s="72"/>
      <c r="H152" s="67"/>
      <c r="I152" s="67"/>
      <c r="J152" s="67"/>
    </row>
    <row r="153" spans="1:10" ht="21.95" hidden="1" customHeight="1" x14ac:dyDescent="0.25">
      <c r="A153" s="1321" t="s">
        <v>52</v>
      </c>
      <c r="B153" s="1322"/>
      <c r="C153" s="1322"/>
      <c r="D153" s="1322"/>
      <c r="E153" s="1322"/>
      <c r="F153" s="1322"/>
      <c r="G153" s="1323"/>
      <c r="H153" s="9">
        <f>SUM(H150:H152)</f>
        <v>0</v>
      </c>
      <c r="I153" s="9">
        <f>SUM(I150:I152)</f>
        <v>0</v>
      </c>
      <c r="J153" s="9">
        <f>SUM(J150:J152)</f>
        <v>0</v>
      </c>
    </row>
    <row r="154" spans="1:10" hidden="1" x14ac:dyDescent="0.25"/>
    <row r="155" spans="1:10" ht="21.95" hidden="1" customHeight="1" x14ac:dyDescent="0.25">
      <c r="B155" s="1563" t="s">
        <v>118</v>
      </c>
      <c r="C155" s="1563"/>
      <c r="D155" s="1563"/>
      <c r="E155" s="1563"/>
      <c r="F155" s="1563"/>
      <c r="G155" s="1563"/>
      <c r="H155" s="1563"/>
      <c r="I155" s="1563"/>
      <c r="J155" s="1563"/>
    </row>
    <row r="156" spans="1:10" ht="21.95" hidden="1" customHeight="1" x14ac:dyDescent="0.25">
      <c r="A156" s="1418" t="s">
        <v>106</v>
      </c>
      <c r="B156" s="1358" t="s">
        <v>77</v>
      </c>
      <c r="C156" s="1358"/>
      <c r="D156" s="1358"/>
      <c r="E156" s="1418" t="s">
        <v>82</v>
      </c>
      <c r="F156" s="1363" t="s">
        <v>78</v>
      </c>
      <c r="G156" s="1363" t="s">
        <v>85</v>
      </c>
      <c r="H156" s="1358" t="s">
        <v>104</v>
      </c>
      <c r="I156" s="1358"/>
      <c r="J156" s="1358"/>
    </row>
    <row r="157" spans="1:10" ht="29.25" hidden="1" customHeight="1" x14ac:dyDescent="0.25">
      <c r="A157" s="1418"/>
      <c r="B157" s="1358"/>
      <c r="C157" s="1358"/>
      <c r="D157" s="1358"/>
      <c r="E157" s="1418"/>
      <c r="F157" s="1363"/>
      <c r="G157" s="1363"/>
      <c r="H157" s="66">
        <f>H14</f>
        <v>2025</v>
      </c>
      <c r="I157" s="66">
        <f t="shared" ref="I157:J157" si="36">I14</f>
        <v>2026</v>
      </c>
      <c r="J157" s="66">
        <f t="shared" si="36"/>
        <v>2027</v>
      </c>
    </row>
    <row r="158" spans="1:10" ht="15.95" hidden="1" customHeight="1" x14ac:dyDescent="0.25">
      <c r="A158" s="80">
        <v>1</v>
      </c>
      <c r="B158" s="1412">
        <v>2</v>
      </c>
      <c r="C158" s="1412"/>
      <c r="D158" s="1412"/>
      <c r="E158" s="81">
        <v>3</v>
      </c>
      <c r="F158" s="81">
        <v>4</v>
      </c>
      <c r="G158" s="81">
        <v>5</v>
      </c>
      <c r="H158" s="113">
        <v>6</v>
      </c>
      <c r="I158" s="113">
        <v>7</v>
      </c>
      <c r="J158" s="113">
        <v>8</v>
      </c>
    </row>
    <row r="159" spans="1:10" ht="23.45" hidden="1" customHeight="1" x14ac:dyDescent="0.25">
      <c r="A159" s="21">
        <v>1</v>
      </c>
      <c r="B159" s="1420" t="s">
        <v>53</v>
      </c>
      <c r="C159" s="1421"/>
      <c r="D159" s="1422"/>
      <c r="E159" s="17" t="s">
        <v>54</v>
      </c>
      <c r="F159" s="67" t="e">
        <f>H159/G159</f>
        <v>#DIV/0!</v>
      </c>
      <c r="G159" s="67"/>
      <c r="H159" s="67"/>
      <c r="I159" s="67"/>
      <c r="J159" s="67"/>
    </row>
    <row r="160" spans="1:10" ht="23.45" hidden="1" customHeight="1" x14ac:dyDescent="0.25">
      <c r="A160" s="21">
        <v>2</v>
      </c>
      <c r="B160" s="1420" t="s">
        <v>119</v>
      </c>
      <c r="C160" s="1421"/>
      <c r="D160" s="1422"/>
      <c r="E160" s="17" t="s">
        <v>55</v>
      </c>
      <c r="F160" s="67" t="e">
        <f t="shared" ref="F160:F162" si="37">H160/G160</f>
        <v>#DIV/0!</v>
      </c>
      <c r="G160" s="67"/>
      <c r="H160" s="67"/>
      <c r="I160" s="67"/>
      <c r="J160" s="67"/>
    </row>
    <row r="161" spans="1:10" ht="23.45" hidden="1" customHeight="1" x14ac:dyDescent="0.25">
      <c r="A161" s="21">
        <v>3</v>
      </c>
      <c r="B161" s="1420" t="s">
        <v>56</v>
      </c>
      <c r="C161" s="1421"/>
      <c r="D161" s="1422"/>
      <c r="E161" s="17" t="s">
        <v>55</v>
      </c>
      <c r="F161" s="67" t="e">
        <f t="shared" si="37"/>
        <v>#DIV/0!</v>
      </c>
      <c r="G161" s="67"/>
      <c r="H161" s="67"/>
      <c r="I161" s="67"/>
      <c r="J161" s="67"/>
    </row>
    <row r="162" spans="1:10" ht="23.45" hidden="1" customHeight="1" x14ac:dyDescent="0.25">
      <c r="A162" s="21">
        <v>4</v>
      </c>
      <c r="B162" s="1466" t="s">
        <v>57</v>
      </c>
      <c r="C162" s="1467"/>
      <c r="D162" s="1468"/>
      <c r="E162" s="18" t="s">
        <v>58</v>
      </c>
      <c r="F162" s="67" t="e">
        <f t="shared" si="37"/>
        <v>#DIV/0!</v>
      </c>
      <c r="G162" s="67"/>
      <c r="H162" s="67"/>
      <c r="I162" s="67"/>
      <c r="J162" s="67"/>
    </row>
    <row r="163" spans="1:10" ht="21.95" hidden="1" customHeight="1" x14ac:dyDescent="0.25">
      <c r="A163" s="1321" t="s">
        <v>59</v>
      </c>
      <c r="B163" s="1322"/>
      <c r="C163" s="1322"/>
      <c r="D163" s="1322"/>
      <c r="E163" s="1322"/>
      <c r="F163" s="1322"/>
      <c r="G163" s="1323"/>
      <c r="H163" s="9">
        <f>SUM(H159:H162)</f>
        <v>0</v>
      </c>
      <c r="I163" s="9">
        <f>SUM(I159:I162)</f>
        <v>0</v>
      </c>
      <c r="J163" s="9">
        <f>SUM(J159:J162)</f>
        <v>0</v>
      </c>
    </row>
    <row r="164" spans="1:10" hidden="1" x14ac:dyDescent="0.25"/>
    <row r="165" spans="1:10" ht="21.95" hidden="1" customHeight="1" x14ac:dyDescent="0.25">
      <c r="B165" s="1563" t="s">
        <v>120</v>
      </c>
      <c r="C165" s="1563"/>
      <c r="D165" s="1563"/>
      <c r="E165" s="1563"/>
      <c r="F165" s="1563"/>
      <c r="G165" s="1563"/>
      <c r="H165" s="1563"/>
      <c r="I165" s="1563"/>
      <c r="J165" s="1563"/>
    </row>
    <row r="166" spans="1:10" ht="23.45" hidden="1" customHeight="1" x14ac:dyDescent="0.25">
      <c r="A166" s="1418" t="s">
        <v>106</v>
      </c>
      <c r="B166" s="1358" t="s">
        <v>77</v>
      </c>
      <c r="C166" s="1358"/>
      <c r="D166" s="1358"/>
      <c r="E166" s="1570" t="s">
        <v>122</v>
      </c>
      <c r="F166" s="1573" t="s">
        <v>86</v>
      </c>
      <c r="G166" s="1573" t="s">
        <v>123</v>
      </c>
      <c r="H166" s="1358" t="s">
        <v>104</v>
      </c>
      <c r="I166" s="1358"/>
      <c r="J166" s="1358"/>
    </row>
    <row r="167" spans="1:10" ht="23.45" hidden="1" customHeight="1" x14ac:dyDescent="0.25">
      <c r="A167" s="1418"/>
      <c r="B167" s="1358"/>
      <c r="C167" s="1358"/>
      <c r="D167" s="1358"/>
      <c r="E167" s="1570"/>
      <c r="F167" s="1573"/>
      <c r="G167" s="1573"/>
      <c r="H167" s="66">
        <f>H14</f>
        <v>2025</v>
      </c>
      <c r="I167" s="66">
        <f t="shared" ref="I167:J167" si="38">I14</f>
        <v>2026</v>
      </c>
      <c r="J167" s="66">
        <f t="shared" si="38"/>
        <v>2027</v>
      </c>
    </row>
    <row r="168" spans="1:10" ht="15.95" hidden="1" customHeight="1" x14ac:dyDescent="0.25">
      <c r="A168" s="80">
        <v>1</v>
      </c>
      <c r="B168" s="1412">
        <v>2</v>
      </c>
      <c r="C168" s="1412"/>
      <c r="D168" s="1412"/>
      <c r="E168" s="81">
        <v>3</v>
      </c>
      <c r="F168" s="81">
        <v>4</v>
      </c>
      <c r="G168" s="81">
        <v>5</v>
      </c>
      <c r="H168" s="113">
        <v>6</v>
      </c>
      <c r="I168" s="113">
        <v>7</v>
      </c>
      <c r="J168" s="113">
        <v>8</v>
      </c>
    </row>
    <row r="169" spans="1:10" ht="17.100000000000001" hidden="1" customHeight="1" x14ac:dyDescent="0.25">
      <c r="A169" s="115">
        <v>1</v>
      </c>
      <c r="B169" s="1413" t="s">
        <v>60</v>
      </c>
      <c r="C169" s="1414"/>
      <c r="D169" s="1415"/>
      <c r="E169" s="83"/>
      <c r="F169" s="67" t="e">
        <f>H169/G169</f>
        <v>#DIV/0!</v>
      </c>
      <c r="G169" s="67"/>
      <c r="H169" s="67"/>
      <c r="I169" s="67"/>
      <c r="J169" s="67"/>
    </row>
    <row r="170" spans="1:10" ht="17.100000000000001" hidden="1" customHeight="1" x14ac:dyDescent="0.25">
      <c r="A170" s="115">
        <v>2</v>
      </c>
      <c r="B170" s="1413" t="s">
        <v>121</v>
      </c>
      <c r="C170" s="1414"/>
      <c r="D170" s="1415"/>
      <c r="E170" s="83"/>
      <c r="F170" s="67" t="e">
        <f t="shared" ref="F170" si="39">H170/G170</f>
        <v>#DIV/0!</v>
      </c>
      <c r="G170" s="67"/>
      <c r="H170" s="67"/>
      <c r="I170" s="67"/>
      <c r="J170" s="67"/>
    </row>
    <row r="171" spans="1:10" ht="22.35" hidden="1" customHeight="1" x14ac:dyDescent="0.25">
      <c r="A171" s="1321" t="s">
        <v>61</v>
      </c>
      <c r="B171" s="1322"/>
      <c r="C171" s="1322"/>
      <c r="D171" s="1322"/>
      <c r="E171" s="1322"/>
      <c r="F171" s="1322"/>
      <c r="G171" s="1323"/>
      <c r="H171" s="9">
        <f>SUM(H169:H170)</f>
        <v>0</v>
      </c>
      <c r="I171" s="9">
        <f>SUM(I169:I170)</f>
        <v>0</v>
      </c>
      <c r="J171" s="9">
        <f>SUM(J169:J170)</f>
        <v>0</v>
      </c>
    </row>
    <row r="172" spans="1:10" ht="17.100000000000001" hidden="1" customHeight="1" x14ac:dyDescent="0.25"/>
    <row r="173" spans="1:10" ht="18.600000000000001" customHeight="1" x14ac:dyDescent="0.25">
      <c r="B173" s="1563" t="s">
        <v>138</v>
      </c>
      <c r="C173" s="1563"/>
      <c r="D173" s="1563"/>
      <c r="E173" s="1563"/>
      <c r="F173" s="1563"/>
      <c r="G173" s="1563"/>
      <c r="H173" s="1563"/>
      <c r="I173" s="1563"/>
      <c r="J173" s="1563"/>
    </row>
    <row r="174" spans="1:10" ht="16.149999999999999" customHeight="1" x14ac:dyDescent="0.25">
      <c r="A174" s="1360" t="s">
        <v>106</v>
      </c>
      <c r="B174" s="1564" t="s">
        <v>77</v>
      </c>
      <c r="C174" s="1565"/>
      <c r="D174" s="1566"/>
      <c r="E174" s="1418" t="s">
        <v>82</v>
      </c>
      <c r="F174" s="1570" t="s">
        <v>35</v>
      </c>
      <c r="G174" s="1363" t="s">
        <v>111</v>
      </c>
      <c r="H174" s="1358" t="s">
        <v>104</v>
      </c>
      <c r="I174" s="1358"/>
      <c r="J174" s="1358"/>
    </row>
    <row r="175" spans="1:10" ht="27.2" customHeight="1" x14ac:dyDescent="0.25">
      <c r="A175" s="1361"/>
      <c r="B175" s="1567"/>
      <c r="C175" s="1568"/>
      <c r="D175" s="1569"/>
      <c r="E175" s="1418"/>
      <c r="F175" s="1570"/>
      <c r="G175" s="1363"/>
      <c r="H175" s="66">
        <f>H14</f>
        <v>2025</v>
      </c>
      <c r="I175" s="66">
        <f t="shared" ref="I175:J175" si="40">I14</f>
        <v>2026</v>
      </c>
      <c r="J175" s="66">
        <f t="shared" si="40"/>
        <v>2027</v>
      </c>
    </row>
    <row r="176" spans="1:10" ht="15.95" hidden="1" customHeight="1" x14ac:dyDescent="0.25">
      <c r="A176" s="80">
        <v>1</v>
      </c>
      <c r="B176" s="1412">
        <v>2</v>
      </c>
      <c r="C176" s="1412"/>
      <c r="D176" s="1412"/>
      <c r="E176" s="81">
        <v>3</v>
      </c>
      <c r="F176" s="81">
        <v>4</v>
      </c>
      <c r="G176" s="81">
        <v>5</v>
      </c>
      <c r="H176" s="113">
        <v>6</v>
      </c>
      <c r="I176" s="113">
        <v>7</v>
      </c>
      <c r="J176" s="113">
        <v>8</v>
      </c>
    </row>
    <row r="177" spans="1:10" ht="30.95" hidden="1" customHeight="1" x14ac:dyDescent="0.25">
      <c r="A177" s="24">
        <v>1</v>
      </c>
      <c r="B177" s="1439" t="s">
        <v>62</v>
      </c>
      <c r="C177" s="1440"/>
      <c r="D177" s="1441"/>
      <c r="E177" s="25" t="s">
        <v>117</v>
      </c>
      <c r="F177" s="26" t="s">
        <v>117</v>
      </c>
      <c r="G177" s="27" t="s">
        <v>117</v>
      </c>
      <c r="H177" s="86">
        <f>SUM(H178:H188)</f>
        <v>0</v>
      </c>
      <c r="I177" s="86">
        <f t="shared" ref="I177:J177" si="41">SUM(I178:I188)</f>
        <v>0</v>
      </c>
      <c r="J177" s="86">
        <f t="shared" si="41"/>
        <v>0</v>
      </c>
    </row>
    <row r="178" spans="1:10" ht="17.100000000000001" hidden="1" customHeight="1" x14ac:dyDescent="0.25">
      <c r="A178" s="21"/>
      <c r="B178" s="1383" t="s">
        <v>124</v>
      </c>
      <c r="C178" s="1416"/>
      <c r="D178" s="1384"/>
      <c r="E178" s="114" t="s">
        <v>125</v>
      </c>
      <c r="F178" s="72"/>
      <c r="G178" s="7" t="e">
        <f>H178/F178/12</f>
        <v>#DIV/0!</v>
      </c>
      <c r="H178" s="67"/>
      <c r="I178" s="67"/>
      <c r="J178" s="67"/>
    </row>
    <row r="179" spans="1:10" ht="17.100000000000001" hidden="1" customHeight="1" x14ac:dyDescent="0.25">
      <c r="A179" s="21"/>
      <c r="B179" s="1383" t="s">
        <v>126</v>
      </c>
      <c r="C179" s="1416"/>
      <c r="D179" s="1384"/>
      <c r="E179" s="114" t="s">
        <v>92</v>
      </c>
      <c r="F179" s="72"/>
      <c r="G179" s="7" t="e">
        <f>H179/F179/12</f>
        <v>#DIV/0!</v>
      </c>
      <c r="H179" s="67"/>
      <c r="I179" s="67"/>
      <c r="J179" s="67"/>
    </row>
    <row r="180" spans="1:10" ht="17.100000000000001" hidden="1" customHeight="1" x14ac:dyDescent="0.25">
      <c r="A180" s="21"/>
      <c r="B180" s="1383" t="s">
        <v>127</v>
      </c>
      <c r="C180" s="1416"/>
      <c r="D180" s="1384"/>
      <c r="E180" s="114" t="s">
        <v>98</v>
      </c>
      <c r="F180" s="71"/>
      <c r="G180" s="7" t="e">
        <f>H180/F180</f>
        <v>#DIV/0!</v>
      </c>
      <c r="H180" s="67"/>
      <c r="I180" s="67"/>
      <c r="J180" s="67"/>
    </row>
    <row r="181" spans="1:10" ht="17.100000000000001" hidden="1" customHeight="1" x14ac:dyDescent="0.25">
      <c r="A181" s="21"/>
      <c r="B181" s="1383" t="s">
        <v>128</v>
      </c>
      <c r="C181" s="1416"/>
      <c r="D181" s="1384"/>
      <c r="E181" s="114" t="s">
        <v>98</v>
      </c>
      <c r="F181" s="71"/>
      <c r="G181" s="7" t="e">
        <f>H181/F181</f>
        <v>#DIV/0!</v>
      </c>
      <c r="H181" s="67"/>
      <c r="I181" s="67"/>
      <c r="J181" s="67"/>
    </row>
    <row r="182" spans="1:10" ht="17.100000000000001" hidden="1" customHeight="1" x14ac:dyDescent="0.25">
      <c r="A182" s="21"/>
      <c r="B182" s="1383" t="s">
        <v>129</v>
      </c>
      <c r="C182" s="1416"/>
      <c r="D182" s="1384"/>
      <c r="E182" s="114" t="s">
        <v>98</v>
      </c>
      <c r="F182" s="71"/>
      <c r="G182" s="7" t="e">
        <f>H182/F182</f>
        <v>#DIV/0!</v>
      </c>
      <c r="H182" s="67"/>
      <c r="I182" s="67"/>
      <c r="J182" s="67"/>
    </row>
    <row r="183" spans="1:10" ht="17.100000000000001" hidden="1" customHeight="1" x14ac:dyDescent="0.25">
      <c r="A183" s="21"/>
      <c r="B183" s="1383" t="s">
        <v>131</v>
      </c>
      <c r="C183" s="1416"/>
      <c r="D183" s="1384"/>
      <c r="E183" s="114" t="s">
        <v>98</v>
      </c>
      <c r="F183" s="71"/>
      <c r="G183" s="7" t="e">
        <f>H183/F183</f>
        <v>#DIV/0!</v>
      </c>
      <c r="H183" s="67"/>
      <c r="I183" s="67"/>
      <c r="J183" s="67"/>
    </row>
    <row r="184" spans="1:10" ht="32.1" hidden="1" customHeight="1" x14ac:dyDescent="0.25">
      <c r="A184" s="21"/>
      <c r="B184" s="1383" t="s">
        <v>132</v>
      </c>
      <c r="C184" s="1416"/>
      <c r="D184" s="1384"/>
      <c r="E184" s="114" t="s">
        <v>96</v>
      </c>
      <c r="F184" s="71"/>
      <c r="G184" s="7" t="e">
        <f>H184/F184</f>
        <v>#DIV/0!</v>
      </c>
      <c r="H184" s="67"/>
      <c r="I184" s="67"/>
      <c r="J184" s="67"/>
    </row>
    <row r="185" spans="1:10" ht="17.100000000000001" hidden="1" customHeight="1" x14ac:dyDescent="0.25">
      <c r="A185" s="21"/>
      <c r="B185" s="1383"/>
      <c r="C185" s="1416"/>
      <c r="D185" s="1384"/>
      <c r="E185" s="114"/>
      <c r="F185" s="71"/>
      <c r="G185" s="7" t="e">
        <f t="shared" ref="G185:G187" si="42">H185/F185</f>
        <v>#DIV/0!</v>
      </c>
      <c r="H185" s="67"/>
      <c r="I185" s="67"/>
      <c r="J185" s="67"/>
    </row>
    <row r="186" spans="1:10" ht="17.100000000000001" hidden="1" customHeight="1" x14ac:dyDescent="0.25">
      <c r="A186" s="21"/>
      <c r="B186" s="1383"/>
      <c r="C186" s="1416"/>
      <c r="D186" s="1384"/>
      <c r="E186" s="114"/>
      <c r="F186" s="71"/>
      <c r="G186" s="7" t="e">
        <f t="shared" si="42"/>
        <v>#DIV/0!</v>
      </c>
      <c r="H186" s="67"/>
      <c r="I186" s="67"/>
      <c r="J186" s="67"/>
    </row>
    <row r="187" spans="1:10" ht="17.100000000000001" hidden="1" customHeight="1" x14ac:dyDescent="0.25">
      <c r="A187" s="21"/>
      <c r="B187" s="1383"/>
      <c r="C187" s="1416"/>
      <c r="D187" s="1384"/>
      <c r="E187" s="114"/>
      <c r="F187" s="71"/>
      <c r="G187" s="7" t="e">
        <f t="shared" si="42"/>
        <v>#DIV/0!</v>
      </c>
      <c r="H187" s="67"/>
      <c r="I187" s="67"/>
      <c r="J187" s="67"/>
    </row>
    <row r="188" spans="1:10" ht="32.1" hidden="1" customHeight="1" x14ac:dyDescent="0.25">
      <c r="A188" s="801">
        <v>2</v>
      </c>
      <c r="B188" s="1448" t="s">
        <v>133</v>
      </c>
      <c r="C188" s="1449"/>
      <c r="D188" s="1450"/>
      <c r="E188" s="797" t="s">
        <v>92</v>
      </c>
      <c r="F188" s="798"/>
      <c r="G188" s="799" t="e">
        <f>H188/F188</f>
        <v>#DIV/0!</v>
      </c>
      <c r="H188" s="800"/>
      <c r="I188" s="800"/>
      <c r="J188" s="800"/>
    </row>
    <row r="189" spans="1:10" ht="21.95" hidden="1" customHeight="1" x14ac:dyDescent="0.25">
      <c r="A189" s="24">
        <v>3</v>
      </c>
      <c r="B189" s="1451" t="s">
        <v>134</v>
      </c>
      <c r="C189" s="1452"/>
      <c r="D189" s="1453"/>
      <c r="E189" s="25" t="s">
        <v>117</v>
      </c>
      <c r="F189" s="26" t="s">
        <v>117</v>
      </c>
      <c r="G189" s="27" t="s">
        <v>117</v>
      </c>
      <c r="H189" s="86">
        <f>H190+H191+H192</f>
        <v>0</v>
      </c>
      <c r="I189" s="86">
        <f t="shared" ref="I189:J189" si="43">I190+I191+I192</f>
        <v>0</v>
      </c>
      <c r="J189" s="86">
        <f t="shared" si="43"/>
        <v>0</v>
      </c>
    </row>
    <row r="190" spans="1:10" ht="17.100000000000001" hidden="1" customHeight="1" x14ac:dyDescent="0.25">
      <c r="A190" s="21"/>
      <c r="B190" s="1383"/>
      <c r="C190" s="1416"/>
      <c r="D190" s="1384"/>
      <c r="E190" s="114" t="s">
        <v>95</v>
      </c>
      <c r="F190" s="71"/>
      <c r="G190" s="67" t="e">
        <f>H190/F190</f>
        <v>#DIV/0!</v>
      </c>
      <c r="H190" s="67"/>
      <c r="I190" s="67"/>
      <c r="J190" s="67"/>
    </row>
    <row r="191" spans="1:10" ht="17.100000000000001" hidden="1" customHeight="1" x14ac:dyDescent="0.25">
      <c r="A191" s="21"/>
      <c r="B191" s="1383"/>
      <c r="C191" s="1416"/>
      <c r="D191" s="1384"/>
      <c r="E191" s="114" t="s">
        <v>92</v>
      </c>
      <c r="F191" s="71"/>
      <c r="G191" s="67" t="e">
        <f>H191/F191</f>
        <v>#DIV/0!</v>
      </c>
      <c r="H191" s="67"/>
      <c r="I191" s="67"/>
      <c r="J191" s="67"/>
    </row>
    <row r="192" spans="1:10" ht="17.100000000000001" hidden="1" customHeight="1" x14ac:dyDescent="0.25">
      <c r="A192" s="21"/>
      <c r="B192" s="1383"/>
      <c r="C192" s="1416"/>
      <c r="D192" s="1384"/>
      <c r="E192" s="114" t="s">
        <v>96</v>
      </c>
      <c r="F192" s="71"/>
      <c r="G192" s="67" t="e">
        <f>H192/F192</f>
        <v>#DIV/0!</v>
      </c>
      <c r="H192" s="67"/>
      <c r="I192" s="67"/>
      <c r="J192" s="67"/>
    </row>
    <row r="193" spans="1:10" ht="39" hidden="1" customHeight="1" x14ac:dyDescent="0.25">
      <c r="A193" s="24">
        <v>4</v>
      </c>
      <c r="B193" s="1439" t="s">
        <v>135</v>
      </c>
      <c r="C193" s="1440"/>
      <c r="D193" s="1441"/>
      <c r="E193" s="25" t="s">
        <v>117</v>
      </c>
      <c r="F193" s="26" t="s">
        <v>117</v>
      </c>
      <c r="G193" s="27" t="s">
        <v>117</v>
      </c>
      <c r="H193" s="86">
        <f>SUM(H194:H199)</f>
        <v>0</v>
      </c>
      <c r="I193" s="86">
        <f t="shared" ref="I193:J193" si="44">SUM(I194:I199)</f>
        <v>0</v>
      </c>
      <c r="J193" s="86">
        <f t="shared" si="44"/>
        <v>0</v>
      </c>
    </row>
    <row r="194" spans="1:10" s="89" customFormat="1" ht="17.100000000000001" hidden="1" customHeight="1" x14ac:dyDescent="0.25">
      <c r="A194" s="29"/>
      <c r="B194" s="1454"/>
      <c r="C194" s="1455"/>
      <c r="D194" s="1456"/>
      <c r="E194" s="87" t="s">
        <v>96</v>
      </c>
      <c r="F194" s="88"/>
      <c r="G194" s="67" t="e">
        <f>H194/F194</f>
        <v>#DIV/0!</v>
      </c>
      <c r="H194" s="67"/>
      <c r="I194" s="67"/>
      <c r="J194" s="67"/>
    </row>
    <row r="195" spans="1:10" s="89" customFormat="1" ht="17.100000000000001" hidden="1" customHeight="1" x14ac:dyDescent="0.25">
      <c r="A195" s="29"/>
      <c r="B195" s="1454"/>
      <c r="C195" s="1455"/>
      <c r="D195" s="1456"/>
      <c r="E195" s="87" t="s">
        <v>96</v>
      </c>
      <c r="F195" s="88"/>
      <c r="G195" s="67" t="e">
        <f t="shared" ref="G195:G214" si="45">H195/F195</f>
        <v>#DIV/0!</v>
      </c>
      <c r="H195" s="67"/>
      <c r="I195" s="67"/>
      <c r="J195" s="67"/>
    </row>
    <row r="196" spans="1:10" s="89" customFormat="1" ht="17.100000000000001" hidden="1" customHeight="1" x14ac:dyDescent="0.25">
      <c r="A196" s="29"/>
      <c r="B196" s="1454"/>
      <c r="C196" s="1455"/>
      <c r="D196" s="1456"/>
      <c r="E196" s="87" t="s">
        <v>96</v>
      </c>
      <c r="F196" s="88"/>
      <c r="G196" s="67" t="e">
        <f t="shared" si="45"/>
        <v>#DIV/0!</v>
      </c>
      <c r="H196" s="67"/>
      <c r="I196" s="67"/>
      <c r="J196" s="67"/>
    </row>
    <row r="197" spans="1:10" s="89" customFormat="1" ht="17.100000000000001" hidden="1" customHeight="1" x14ac:dyDescent="0.25">
      <c r="A197" s="29"/>
      <c r="B197" s="1454"/>
      <c r="C197" s="1455"/>
      <c r="D197" s="1456"/>
      <c r="E197" s="87" t="s">
        <v>96</v>
      </c>
      <c r="F197" s="88"/>
      <c r="G197" s="67" t="e">
        <f t="shared" si="45"/>
        <v>#DIV/0!</v>
      </c>
      <c r="H197" s="67"/>
      <c r="I197" s="67"/>
      <c r="J197" s="67"/>
    </row>
    <row r="198" spans="1:10" s="89" customFormat="1" ht="17.100000000000001" hidden="1" customHeight="1" x14ac:dyDescent="0.25">
      <c r="A198" s="29"/>
      <c r="B198" s="1454"/>
      <c r="C198" s="1455"/>
      <c r="D198" s="1456"/>
      <c r="E198" s="87" t="s">
        <v>96</v>
      </c>
      <c r="F198" s="88"/>
      <c r="G198" s="67" t="e">
        <f t="shared" si="45"/>
        <v>#DIV/0!</v>
      </c>
      <c r="H198" s="67"/>
      <c r="I198" s="67"/>
      <c r="J198" s="67"/>
    </row>
    <row r="199" spans="1:10" s="89" customFormat="1" ht="17.100000000000001" hidden="1" customHeight="1" x14ac:dyDescent="0.25">
      <c r="A199" s="29"/>
      <c r="B199" s="1454"/>
      <c r="C199" s="1455"/>
      <c r="D199" s="1456"/>
      <c r="E199" s="87" t="s">
        <v>96</v>
      </c>
      <c r="F199" s="88"/>
      <c r="G199" s="67" t="e">
        <f>H199/F199</f>
        <v>#DIV/0!</v>
      </c>
      <c r="H199" s="67"/>
      <c r="I199" s="67"/>
      <c r="J199" s="67"/>
    </row>
    <row r="200" spans="1:10" s="89" customFormat="1" ht="36" hidden="1" customHeight="1" x14ac:dyDescent="0.25">
      <c r="A200" s="24">
        <v>5</v>
      </c>
      <c r="B200" s="1439" t="s">
        <v>136</v>
      </c>
      <c r="C200" s="1440"/>
      <c r="D200" s="1441"/>
      <c r="E200" s="25" t="s">
        <v>117</v>
      </c>
      <c r="F200" s="26" t="s">
        <v>117</v>
      </c>
      <c r="G200" s="27" t="s">
        <v>117</v>
      </c>
      <c r="H200" s="86">
        <f>SUM(H201:H204)</f>
        <v>0</v>
      </c>
      <c r="I200" s="86">
        <f t="shared" ref="I200:J200" si="46">SUM(I201:I204)</f>
        <v>0</v>
      </c>
      <c r="J200" s="86">
        <f t="shared" si="46"/>
        <v>0</v>
      </c>
    </row>
    <row r="201" spans="1:10" ht="17.100000000000001" hidden="1" customHeight="1" x14ac:dyDescent="0.25">
      <c r="A201" s="21"/>
      <c r="B201" s="1383"/>
      <c r="C201" s="1416"/>
      <c r="D201" s="1384"/>
      <c r="E201" s="114" t="s">
        <v>96</v>
      </c>
      <c r="F201" s="71"/>
      <c r="G201" s="67" t="e">
        <f t="shared" si="45"/>
        <v>#DIV/0!</v>
      </c>
      <c r="H201" s="67"/>
      <c r="I201" s="67"/>
      <c r="J201" s="67"/>
    </row>
    <row r="202" spans="1:10" ht="17.100000000000001" hidden="1" customHeight="1" x14ac:dyDescent="0.25">
      <c r="A202" s="21"/>
      <c r="B202" s="1383"/>
      <c r="C202" s="1416"/>
      <c r="D202" s="1384"/>
      <c r="E202" s="114" t="s">
        <v>96</v>
      </c>
      <c r="F202" s="71"/>
      <c r="G202" s="67" t="e">
        <f t="shared" si="45"/>
        <v>#DIV/0!</v>
      </c>
      <c r="H202" s="67"/>
      <c r="I202" s="67"/>
      <c r="J202" s="67"/>
    </row>
    <row r="203" spans="1:10" ht="17.100000000000001" hidden="1" customHeight="1" x14ac:dyDescent="0.25">
      <c r="A203" s="21"/>
      <c r="B203" s="1383"/>
      <c r="C203" s="1416"/>
      <c r="D203" s="1384"/>
      <c r="E203" s="114" t="s">
        <v>96</v>
      </c>
      <c r="F203" s="71"/>
      <c r="G203" s="67" t="e">
        <f t="shared" si="45"/>
        <v>#DIV/0!</v>
      </c>
      <c r="H203" s="67"/>
      <c r="I203" s="67"/>
      <c r="J203" s="67"/>
    </row>
    <row r="204" spans="1:10" ht="17.100000000000001" hidden="1" customHeight="1" x14ac:dyDescent="0.25">
      <c r="A204" s="21"/>
      <c r="B204" s="1383"/>
      <c r="C204" s="1416"/>
      <c r="D204" s="1384"/>
      <c r="E204" s="114" t="s">
        <v>95</v>
      </c>
      <c r="F204" s="71"/>
      <c r="G204" s="67" t="e">
        <f t="shared" si="45"/>
        <v>#DIV/0!</v>
      </c>
      <c r="H204" s="67"/>
      <c r="I204" s="67"/>
      <c r="J204" s="67"/>
    </row>
    <row r="205" spans="1:10" ht="17.100000000000001" customHeight="1" x14ac:dyDescent="0.25">
      <c r="A205" s="24"/>
      <c r="B205" s="1451" t="s">
        <v>624</v>
      </c>
      <c r="C205" s="1452"/>
      <c r="D205" s="1453"/>
      <c r="E205" s="25" t="s">
        <v>117</v>
      </c>
      <c r="F205" s="26" t="s">
        <v>117</v>
      </c>
      <c r="G205" s="27" t="s">
        <v>117</v>
      </c>
      <c r="H205" s="86">
        <f>SUM(H206:H214)</f>
        <v>9627</v>
      </c>
      <c r="I205" s="86">
        <f t="shared" ref="I205:J205" si="47">SUM(I206:I214)</f>
        <v>0</v>
      </c>
      <c r="J205" s="86">
        <f t="shared" si="47"/>
        <v>0</v>
      </c>
    </row>
    <row r="206" spans="1:10" ht="17.100000000000001" customHeight="1" x14ac:dyDescent="0.25">
      <c r="A206" s="21"/>
      <c r="B206" s="1454" t="s">
        <v>200</v>
      </c>
      <c r="C206" s="1455"/>
      <c r="D206" s="1456"/>
      <c r="E206" s="114" t="s">
        <v>95</v>
      </c>
      <c r="F206" s="71">
        <v>1</v>
      </c>
      <c r="G206" s="67">
        <f t="shared" si="45"/>
        <v>3427</v>
      </c>
      <c r="H206" s="101">
        <v>3427</v>
      </c>
      <c r="I206" s="67"/>
      <c r="J206" s="67"/>
    </row>
    <row r="207" spans="1:10" ht="17.100000000000001" customHeight="1" x14ac:dyDescent="0.25">
      <c r="A207" s="21"/>
      <c r="B207" s="1383" t="s">
        <v>489</v>
      </c>
      <c r="C207" s="1416"/>
      <c r="D207" s="1384"/>
      <c r="E207" s="87" t="s">
        <v>96</v>
      </c>
      <c r="F207" s="71">
        <v>10</v>
      </c>
      <c r="G207" s="67">
        <f t="shared" si="45"/>
        <v>135</v>
      </c>
      <c r="H207" s="101">
        <v>1350</v>
      </c>
      <c r="I207" s="67"/>
      <c r="J207" s="67"/>
    </row>
    <row r="208" spans="1:10" ht="17.100000000000001" customHeight="1" x14ac:dyDescent="0.25">
      <c r="A208" s="21"/>
      <c r="B208" s="1572" t="s">
        <v>190</v>
      </c>
      <c r="C208" s="1572"/>
      <c r="D208" s="1572"/>
      <c r="E208" s="87" t="s">
        <v>96</v>
      </c>
      <c r="F208" s="71">
        <v>20</v>
      </c>
      <c r="G208" s="67">
        <f t="shared" si="45"/>
        <v>70</v>
      </c>
      <c r="H208" s="101">
        <v>1400</v>
      </c>
      <c r="I208" s="67"/>
      <c r="J208" s="67"/>
    </row>
    <row r="209" spans="1:15" ht="17.100000000000001" customHeight="1" x14ac:dyDescent="0.25">
      <c r="A209" s="21"/>
      <c r="B209" s="1572" t="s">
        <v>841</v>
      </c>
      <c r="C209" s="1572"/>
      <c r="D209" s="1572"/>
      <c r="E209" s="87" t="s">
        <v>95</v>
      </c>
      <c r="F209" s="71">
        <v>1</v>
      </c>
      <c r="G209" s="67">
        <f t="shared" si="45"/>
        <v>450</v>
      </c>
      <c r="H209" s="101">
        <v>450</v>
      </c>
      <c r="I209" s="67"/>
      <c r="J209" s="67"/>
    </row>
    <row r="210" spans="1:15" ht="15.95" customHeight="1" x14ac:dyDescent="0.25">
      <c r="A210" s="21"/>
      <c r="B210" s="1384" t="s">
        <v>918</v>
      </c>
      <c r="C210" s="1484"/>
      <c r="D210" s="1484"/>
      <c r="E210" s="87" t="s">
        <v>96</v>
      </c>
      <c r="F210" s="71">
        <v>1</v>
      </c>
      <c r="G210" s="67">
        <f t="shared" si="45"/>
        <v>3000</v>
      </c>
      <c r="H210" s="67">
        <v>3000</v>
      </c>
      <c r="I210" s="67"/>
      <c r="J210" s="67"/>
    </row>
    <row r="211" spans="1:15" ht="17.100000000000001" hidden="1" customHeight="1" x14ac:dyDescent="0.25">
      <c r="A211" s="21"/>
      <c r="B211" s="1384" t="s">
        <v>843</v>
      </c>
      <c r="C211" s="1484"/>
      <c r="D211" s="1484"/>
      <c r="E211" s="87" t="s">
        <v>95</v>
      </c>
      <c r="F211" s="71">
        <v>1</v>
      </c>
      <c r="G211" s="67">
        <f>H211/F211</f>
        <v>0</v>
      </c>
      <c r="H211" s="67"/>
      <c r="I211" s="67"/>
      <c r="J211" s="67"/>
    </row>
    <row r="212" spans="1:15" ht="17.100000000000001" hidden="1" customHeight="1" x14ac:dyDescent="0.25">
      <c r="A212" s="21"/>
      <c r="B212" s="1383"/>
      <c r="C212" s="1416"/>
      <c r="D212" s="1384"/>
      <c r="E212" s="114"/>
      <c r="F212" s="71"/>
      <c r="G212" s="67" t="e">
        <f>H209/F212</f>
        <v>#DIV/0!</v>
      </c>
      <c r="I212" s="67"/>
      <c r="J212" s="67"/>
    </row>
    <row r="213" spans="1:15" ht="17.100000000000001" hidden="1" customHeight="1" x14ac:dyDescent="0.25">
      <c r="A213" s="21"/>
      <c r="B213" s="1383"/>
      <c r="C213" s="1416"/>
      <c r="D213" s="1384"/>
      <c r="E213" s="114"/>
      <c r="F213" s="71"/>
      <c r="G213" s="67" t="e">
        <f t="shared" si="45"/>
        <v>#DIV/0!</v>
      </c>
      <c r="H213" s="67"/>
      <c r="I213" s="67"/>
      <c r="J213" s="67"/>
    </row>
    <row r="214" spans="1:15" ht="16.7" hidden="1" customHeight="1" x14ac:dyDescent="0.25">
      <c r="A214" s="21"/>
      <c r="B214" s="1383"/>
      <c r="C214" s="1416"/>
      <c r="D214" s="1384"/>
      <c r="E214" s="114"/>
      <c r="F214" s="71"/>
      <c r="G214" s="67" t="e">
        <f t="shared" si="45"/>
        <v>#DIV/0!</v>
      </c>
      <c r="H214" s="67"/>
      <c r="I214" s="67"/>
      <c r="J214" s="67"/>
    </row>
    <row r="215" spans="1:15" ht="21.95" customHeight="1" x14ac:dyDescent="0.25">
      <c r="A215" s="1321" t="s">
        <v>63</v>
      </c>
      <c r="B215" s="1322"/>
      <c r="C215" s="1322"/>
      <c r="D215" s="1322"/>
      <c r="E215" s="1322"/>
      <c r="F215" s="1322"/>
      <c r="G215" s="1323"/>
      <c r="H215" s="9">
        <f>H177+H189+H193+H200+H205</f>
        <v>9627</v>
      </c>
      <c r="I215" s="9">
        <f>I177+I189+I193+I200+I205</f>
        <v>0</v>
      </c>
      <c r="J215" s="9">
        <f>J177+J189+J193+J200+J205</f>
        <v>0</v>
      </c>
    </row>
    <row r="216" spans="1:15" hidden="1" x14ac:dyDescent="0.25"/>
    <row r="217" spans="1:15" ht="21.95" customHeight="1" x14ac:dyDescent="0.25">
      <c r="B217" s="1563" t="s">
        <v>139</v>
      </c>
      <c r="C217" s="1563"/>
      <c r="D217" s="1563"/>
      <c r="E217" s="1563"/>
      <c r="F217" s="1563"/>
      <c r="G217" s="1563"/>
      <c r="H217" s="1563"/>
      <c r="I217" s="1563"/>
      <c r="J217" s="1563"/>
    </row>
    <row r="218" spans="1:15" ht="23.45" customHeight="1" x14ac:dyDescent="0.25">
      <c r="A218" s="1360" t="s">
        <v>106</v>
      </c>
      <c r="B218" s="1564" t="s">
        <v>77</v>
      </c>
      <c r="C218" s="1565"/>
      <c r="D218" s="1566"/>
      <c r="E218" s="1418" t="s">
        <v>82</v>
      </c>
      <c r="F218" s="1570" t="s">
        <v>35</v>
      </c>
      <c r="G218" s="1363" t="s">
        <v>111</v>
      </c>
      <c r="H218" s="1358" t="s">
        <v>104</v>
      </c>
      <c r="I218" s="1358"/>
      <c r="J218" s="1358"/>
      <c r="M218" s="59">
        <v>312754.40000000002</v>
      </c>
      <c r="N218" s="59">
        <v>156.77000000000001</v>
      </c>
      <c r="O218" s="59">
        <f>M218/N218</f>
        <v>1994.9888371499649</v>
      </c>
    </row>
    <row r="219" spans="1:15" ht="23.45" customHeight="1" x14ac:dyDescent="0.25">
      <c r="A219" s="1361"/>
      <c r="B219" s="1567"/>
      <c r="C219" s="1568"/>
      <c r="D219" s="1569"/>
      <c r="E219" s="1418"/>
      <c r="F219" s="1570"/>
      <c r="G219" s="1363"/>
      <c r="H219" s="66">
        <f>H14</f>
        <v>2025</v>
      </c>
      <c r="I219" s="66">
        <f t="shared" ref="I219:J219" si="48">I14</f>
        <v>2026</v>
      </c>
      <c r="J219" s="66">
        <f t="shared" si="48"/>
        <v>2027</v>
      </c>
      <c r="N219" s="59">
        <v>156.72</v>
      </c>
      <c r="O219" s="59">
        <f>M218/N219</f>
        <v>1995.6253190403268</v>
      </c>
    </row>
    <row r="220" spans="1:15" ht="15.95" customHeight="1" x14ac:dyDescent="0.25">
      <c r="A220" s="80">
        <v>1</v>
      </c>
      <c r="B220" s="1412">
        <v>2</v>
      </c>
      <c r="C220" s="1412"/>
      <c r="D220" s="1412"/>
      <c r="E220" s="81">
        <v>3</v>
      </c>
      <c r="F220" s="81">
        <v>4</v>
      </c>
      <c r="G220" s="81">
        <v>5</v>
      </c>
      <c r="H220" s="113">
        <v>6</v>
      </c>
      <c r="I220" s="113">
        <v>7</v>
      </c>
      <c r="J220" s="113">
        <v>8</v>
      </c>
      <c r="O220" s="59" t="e">
        <f t="shared" ref="O220:O282" si="49">M220/N220</f>
        <v>#DIV/0!</v>
      </c>
    </row>
    <row r="221" spans="1:15" ht="22.5" hidden="1" customHeight="1" x14ac:dyDescent="0.25">
      <c r="A221" s="34"/>
      <c r="B221" s="1380" t="s">
        <v>893</v>
      </c>
      <c r="C221" s="1380"/>
      <c r="D221" s="1380"/>
      <c r="E221" s="87" t="s">
        <v>894</v>
      </c>
      <c r="F221" s="93"/>
      <c r="G221" s="7" t="e">
        <f t="shared" ref="G221:G233" si="50">H221/F221</f>
        <v>#DIV/0!</v>
      </c>
      <c r="H221" s="67"/>
      <c r="I221" s="67"/>
      <c r="J221" s="67"/>
      <c r="O221" s="59" t="e">
        <f t="shared" si="49"/>
        <v>#DIV/0!</v>
      </c>
    </row>
    <row r="222" spans="1:15" ht="22.5" hidden="1" customHeight="1" x14ac:dyDescent="0.25">
      <c r="A222" s="34"/>
      <c r="B222" s="1484" t="s">
        <v>844</v>
      </c>
      <c r="C222" s="1484"/>
      <c r="D222" s="1484"/>
      <c r="E222" s="87" t="s">
        <v>95</v>
      </c>
      <c r="F222" s="93"/>
      <c r="G222" s="7" t="e">
        <f t="shared" si="50"/>
        <v>#DIV/0!</v>
      </c>
      <c r="H222" s="67"/>
      <c r="I222" s="67"/>
      <c r="J222" s="67"/>
      <c r="O222" s="59" t="e">
        <f t="shared" si="49"/>
        <v>#DIV/0!</v>
      </c>
    </row>
    <row r="223" spans="1:15" ht="17.100000000000001" customHeight="1" x14ac:dyDescent="0.25">
      <c r="A223" s="34"/>
      <c r="B223" s="1484" t="s">
        <v>735</v>
      </c>
      <c r="C223" s="1484"/>
      <c r="D223" s="1484"/>
      <c r="E223" s="87" t="s">
        <v>95</v>
      </c>
      <c r="F223" s="71">
        <v>10</v>
      </c>
      <c r="G223" s="7">
        <f t="shared" si="50"/>
        <v>25000</v>
      </c>
      <c r="H223" s="67">
        <v>250000</v>
      </c>
      <c r="I223" s="67"/>
      <c r="J223" s="67"/>
      <c r="O223" s="59" t="e">
        <f t="shared" si="49"/>
        <v>#DIV/0!</v>
      </c>
    </row>
    <row r="224" spans="1:15" ht="17.100000000000001" hidden="1" customHeight="1" x14ac:dyDescent="0.25">
      <c r="A224" s="34"/>
      <c r="B224" s="1383"/>
      <c r="C224" s="1416"/>
      <c r="D224" s="1384"/>
      <c r="E224" s="87" t="s">
        <v>95</v>
      </c>
      <c r="F224" s="93">
        <v>1</v>
      </c>
      <c r="G224" s="7">
        <f>H224/F224</f>
        <v>0</v>
      </c>
      <c r="H224" s="67"/>
      <c r="I224" s="67"/>
      <c r="J224" s="67"/>
      <c r="O224" s="59" t="e">
        <f t="shared" si="49"/>
        <v>#DIV/0!</v>
      </c>
    </row>
    <row r="225" spans="1:15" ht="17.100000000000001" hidden="1" customHeight="1" x14ac:dyDescent="0.25">
      <c r="A225" s="34"/>
      <c r="B225" s="1383"/>
      <c r="C225" s="1416"/>
      <c r="D225" s="1384"/>
      <c r="E225" s="87" t="s">
        <v>95</v>
      </c>
      <c r="F225" s="71">
        <v>1</v>
      </c>
      <c r="G225" s="7">
        <f t="shared" si="50"/>
        <v>0</v>
      </c>
      <c r="H225" s="67"/>
      <c r="I225" s="67"/>
      <c r="J225" s="67"/>
      <c r="O225" s="59" t="e">
        <f t="shared" si="49"/>
        <v>#DIV/0!</v>
      </c>
    </row>
    <row r="226" spans="1:15" ht="17.100000000000001" hidden="1" customHeight="1" x14ac:dyDescent="0.25">
      <c r="A226" s="34"/>
      <c r="B226" s="1484"/>
      <c r="C226" s="1484"/>
      <c r="D226" s="1484"/>
      <c r="E226" s="87"/>
      <c r="F226" s="71"/>
      <c r="G226" s="7" t="e">
        <f t="shared" si="50"/>
        <v>#DIV/0!</v>
      </c>
      <c r="H226" s="67"/>
      <c r="I226" s="67"/>
      <c r="J226" s="67"/>
      <c r="O226" s="59" t="e">
        <f t="shared" si="49"/>
        <v>#DIV/0!</v>
      </c>
    </row>
    <row r="227" spans="1:15" ht="17.100000000000001" hidden="1" customHeight="1" x14ac:dyDescent="0.25">
      <c r="A227" s="34"/>
      <c r="B227" s="1484"/>
      <c r="C227" s="1484"/>
      <c r="D227" s="1484"/>
      <c r="E227" s="87"/>
      <c r="F227" s="71"/>
      <c r="G227" s="7" t="e">
        <f t="shared" si="50"/>
        <v>#DIV/0!</v>
      </c>
      <c r="H227" s="67"/>
      <c r="I227" s="67"/>
      <c r="J227" s="67"/>
      <c r="O227" s="59" t="e">
        <f t="shared" si="49"/>
        <v>#DIV/0!</v>
      </c>
    </row>
    <row r="228" spans="1:15" ht="17.100000000000001" hidden="1" customHeight="1" x14ac:dyDescent="0.25">
      <c r="A228" s="34"/>
      <c r="B228" s="1484"/>
      <c r="C228" s="1484"/>
      <c r="D228" s="1484"/>
      <c r="E228" s="87"/>
      <c r="F228" s="71"/>
      <c r="G228" s="7" t="e">
        <f t="shared" si="50"/>
        <v>#DIV/0!</v>
      </c>
      <c r="H228" s="67"/>
      <c r="I228" s="67"/>
      <c r="J228" s="67"/>
      <c r="O228" s="59" t="e">
        <f t="shared" si="49"/>
        <v>#DIV/0!</v>
      </c>
    </row>
    <row r="229" spans="1:15" ht="17.100000000000001" hidden="1" customHeight="1" x14ac:dyDescent="0.25">
      <c r="A229" s="34"/>
      <c r="B229" s="1484"/>
      <c r="C229" s="1484"/>
      <c r="D229" s="1484"/>
      <c r="E229" s="87"/>
      <c r="F229" s="71"/>
      <c r="G229" s="7" t="e">
        <f t="shared" si="50"/>
        <v>#DIV/0!</v>
      </c>
      <c r="H229" s="67"/>
      <c r="I229" s="67"/>
      <c r="J229" s="67"/>
      <c r="O229" s="59" t="e">
        <f t="shared" si="49"/>
        <v>#DIV/0!</v>
      </c>
    </row>
    <row r="230" spans="1:15" ht="17.100000000000001" hidden="1" customHeight="1" x14ac:dyDescent="0.25">
      <c r="A230" s="34"/>
      <c r="B230" s="1484"/>
      <c r="C230" s="1484"/>
      <c r="D230" s="1484"/>
      <c r="E230" s="87"/>
      <c r="F230" s="71"/>
      <c r="G230" s="7" t="e">
        <f t="shared" si="50"/>
        <v>#DIV/0!</v>
      </c>
      <c r="H230" s="67"/>
      <c r="I230" s="67"/>
      <c r="J230" s="67"/>
      <c r="O230" s="59" t="e">
        <f t="shared" si="49"/>
        <v>#DIV/0!</v>
      </c>
    </row>
    <row r="231" spans="1:15" ht="17.100000000000001" hidden="1" customHeight="1" x14ac:dyDescent="0.25">
      <c r="A231" s="34"/>
      <c r="B231" s="1383"/>
      <c r="C231" s="1416"/>
      <c r="D231" s="1384"/>
      <c r="E231" s="87"/>
      <c r="F231" s="71"/>
      <c r="G231" s="7" t="e">
        <f t="shared" si="50"/>
        <v>#DIV/0!</v>
      </c>
      <c r="H231" s="67"/>
      <c r="I231" s="67"/>
      <c r="J231" s="67"/>
      <c r="O231" s="59" t="e">
        <f t="shared" si="49"/>
        <v>#DIV/0!</v>
      </c>
    </row>
    <row r="232" spans="1:15" ht="17.100000000000001" hidden="1" customHeight="1" x14ac:dyDescent="0.25">
      <c r="A232" s="34"/>
      <c r="B232" s="1383"/>
      <c r="C232" s="1416"/>
      <c r="D232" s="1384"/>
      <c r="E232" s="87"/>
      <c r="F232" s="71"/>
      <c r="G232" s="7" t="e">
        <f t="shared" si="50"/>
        <v>#DIV/0!</v>
      </c>
      <c r="H232" s="67"/>
      <c r="I232" s="67"/>
      <c r="J232" s="67"/>
      <c r="O232" s="59" t="e">
        <f t="shared" si="49"/>
        <v>#DIV/0!</v>
      </c>
    </row>
    <row r="233" spans="1:15" ht="4.5" hidden="1" customHeight="1" x14ac:dyDescent="0.25">
      <c r="A233" s="34"/>
      <c r="B233" s="1383"/>
      <c r="C233" s="1416"/>
      <c r="D233" s="1384"/>
      <c r="E233" s="87"/>
      <c r="F233" s="71"/>
      <c r="G233" s="7" t="e">
        <f t="shared" si="50"/>
        <v>#DIV/0!</v>
      </c>
      <c r="H233" s="67"/>
      <c r="I233" s="67"/>
      <c r="J233" s="67"/>
      <c r="O233" s="59" t="e">
        <f t="shared" si="49"/>
        <v>#DIV/0!</v>
      </c>
    </row>
    <row r="234" spans="1:15" ht="21.95" customHeight="1" x14ac:dyDescent="0.25">
      <c r="A234" s="1321" t="s">
        <v>65</v>
      </c>
      <c r="B234" s="1322"/>
      <c r="C234" s="1322"/>
      <c r="D234" s="1322"/>
      <c r="E234" s="1322"/>
      <c r="F234" s="1322"/>
      <c r="G234" s="1323"/>
      <c r="H234" s="9">
        <f>SUM(H221:H233)</f>
        <v>250000</v>
      </c>
      <c r="I234" s="9">
        <f t="shared" ref="I234:J234" si="51">SUM(I221:I233)</f>
        <v>0</v>
      </c>
      <c r="J234" s="9">
        <f t="shared" si="51"/>
        <v>0</v>
      </c>
      <c r="O234" s="59" t="e">
        <f t="shared" si="49"/>
        <v>#DIV/0!</v>
      </c>
    </row>
    <row r="235" spans="1:15" hidden="1" x14ac:dyDescent="0.25">
      <c r="O235" s="59" t="e">
        <f t="shared" si="49"/>
        <v>#DIV/0!</v>
      </c>
    </row>
    <row r="236" spans="1:15" ht="21.95" hidden="1" customHeight="1" x14ac:dyDescent="0.25">
      <c r="B236" s="1563" t="s">
        <v>143</v>
      </c>
      <c r="C236" s="1563"/>
      <c r="D236" s="1563"/>
      <c r="E236" s="1563"/>
      <c r="F236" s="1563"/>
      <c r="G236" s="1563"/>
      <c r="H236" s="1563"/>
      <c r="I236" s="1563"/>
      <c r="J236" s="1563"/>
      <c r="O236" s="59" t="e">
        <f t="shared" si="49"/>
        <v>#DIV/0!</v>
      </c>
    </row>
    <row r="237" spans="1:15" ht="23.45" hidden="1" customHeight="1" x14ac:dyDescent="0.25">
      <c r="A237" s="1360" t="s">
        <v>106</v>
      </c>
      <c r="B237" s="1564" t="s">
        <v>77</v>
      </c>
      <c r="C237" s="1565"/>
      <c r="D237" s="1566"/>
      <c r="E237" s="1418" t="s">
        <v>82</v>
      </c>
      <c r="F237" s="1570" t="s">
        <v>35</v>
      </c>
      <c r="G237" s="1363" t="s">
        <v>111</v>
      </c>
      <c r="H237" s="1358" t="s">
        <v>104</v>
      </c>
      <c r="I237" s="1358"/>
      <c r="J237" s="1358"/>
      <c r="O237" s="59" t="e">
        <f t="shared" si="49"/>
        <v>#DIV/0!</v>
      </c>
    </row>
    <row r="238" spans="1:15" ht="23.45" hidden="1" customHeight="1" x14ac:dyDescent="0.25">
      <c r="A238" s="1361"/>
      <c r="B238" s="1567"/>
      <c r="C238" s="1568"/>
      <c r="D238" s="1569"/>
      <c r="E238" s="1418"/>
      <c r="F238" s="1570"/>
      <c r="G238" s="1363"/>
      <c r="H238" s="66">
        <f>H14</f>
        <v>2025</v>
      </c>
      <c r="I238" s="66">
        <f t="shared" ref="I238:J238" si="52">I14</f>
        <v>2026</v>
      </c>
      <c r="J238" s="66">
        <f t="shared" si="52"/>
        <v>2027</v>
      </c>
      <c r="O238" s="59" t="e">
        <f t="shared" si="49"/>
        <v>#DIV/0!</v>
      </c>
    </row>
    <row r="239" spans="1:15" ht="15.95" hidden="1" customHeight="1" x14ac:dyDescent="0.25">
      <c r="A239" s="80">
        <v>1</v>
      </c>
      <c r="B239" s="1412">
        <v>2</v>
      </c>
      <c r="C239" s="1412"/>
      <c r="D239" s="1412"/>
      <c r="E239" s="81">
        <v>3</v>
      </c>
      <c r="F239" s="81">
        <v>4</v>
      </c>
      <c r="G239" s="81">
        <v>5</v>
      </c>
      <c r="H239" s="113">
        <v>6</v>
      </c>
      <c r="I239" s="113">
        <v>7</v>
      </c>
      <c r="J239" s="113">
        <v>8</v>
      </c>
      <c r="O239" s="59" t="e">
        <f t="shared" si="49"/>
        <v>#DIV/0!</v>
      </c>
    </row>
    <row r="240" spans="1:15" ht="17.100000000000001" hidden="1" customHeight="1" x14ac:dyDescent="0.25">
      <c r="A240" s="36">
        <v>1</v>
      </c>
      <c r="B240" s="1474" t="s">
        <v>144</v>
      </c>
      <c r="C240" s="1475"/>
      <c r="D240" s="1476"/>
      <c r="E240" s="25" t="s">
        <v>117</v>
      </c>
      <c r="F240" s="26" t="s">
        <v>117</v>
      </c>
      <c r="G240" s="27" t="s">
        <v>117</v>
      </c>
      <c r="H240" s="28"/>
      <c r="I240" s="28"/>
      <c r="J240" s="28"/>
      <c r="O240" s="59" t="e">
        <f t="shared" si="49"/>
        <v>#DIV/0!</v>
      </c>
    </row>
    <row r="241" spans="1:15" ht="17.100000000000001" hidden="1" customHeight="1" x14ac:dyDescent="0.25">
      <c r="A241" s="34"/>
      <c r="B241" s="1383"/>
      <c r="C241" s="1416"/>
      <c r="D241" s="1384"/>
      <c r="E241" s="87" t="s">
        <v>96</v>
      </c>
      <c r="F241" s="93"/>
      <c r="G241" s="7" t="e">
        <f t="shared" ref="G241:G246" si="53">H241/F241</f>
        <v>#DIV/0!</v>
      </c>
      <c r="H241" s="67"/>
      <c r="I241" s="67"/>
      <c r="J241" s="67"/>
      <c r="O241" s="59" t="e">
        <f t="shared" si="49"/>
        <v>#DIV/0!</v>
      </c>
    </row>
    <row r="242" spans="1:15" ht="17.100000000000001" hidden="1" customHeight="1" x14ac:dyDescent="0.25">
      <c r="A242" s="34"/>
      <c r="B242" s="1383"/>
      <c r="C242" s="1416"/>
      <c r="D242" s="1384"/>
      <c r="E242" s="87"/>
      <c r="F242" s="93"/>
      <c r="G242" s="7" t="e">
        <f t="shared" si="53"/>
        <v>#DIV/0!</v>
      </c>
      <c r="H242" s="67"/>
      <c r="I242" s="67"/>
      <c r="J242" s="67"/>
      <c r="O242" s="59" t="e">
        <f t="shared" si="49"/>
        <v>#DIV/0!</v>
      </c>
    </row>
    <row r="243" spans="1:15" ht="17.100000000000001" hidden="1" customHeight="1" x14ac:dyDescent="0.25">
      <c r="A243" s="34"/>
      <c r="B243" s="1383" t="s">
        <v>66</v>
      </c>
      <c r="C243" s="1416"/>
      <c r="D243" s="1384"/>
      <c r="E243" s="87"/>
      <c r="F243" s="93"/>
      <c r="G243" s="7" t="e">
        <f t="shared" si="53"/>
        <v>#DIV/0!</v>
      </c>
      <c r="H243" s="67"/>
      <c r="I243" s="67"/>
      <c r="J243" s="67"/>
      <c r="O243" s="59" t="e">
        <f t="shared" si="49"/>
        <v>#DIV/0!</v>
      </c>
    </row>
    <row r="244" spans="1:15" ht="17.100000000000001" hidden="1" customHeight="1" x14ac:dyDescent="0.25">
      <c r="A244" s="34"/>
      <c r="B244" s="1383"/>
      <c r="C244" s="1416"/>
      <c r="D244" s="1384"/>
      <c r="E244" s="87"/>
      <c r="F244" s="93"/>
      <c r="G244" s="7" t="e">
        <f>H244/F244</f>
        <v>#DIV/0!</v>
      </c>
      <c r="H244" s="67"/>
      <c r="I244" s="67"/>
      <c r="J244" s="67"/>
      <c r="O244" s="59" t="e">
        <f t="shared" si="49"/>
        <v>#DIV/0!</v>
      </c>
    </row>
    <row r="245" spans="1:15" ht="17.100000000000001" hidden="1" customHeight="1" x14ac:dyDescent="0.25">
      <c r="A245" s="34"/>
      <c r="B245" s="1383" t="s">
        <v>67</v>
      </c>
      <c r="C245" s="1416"/>
      <c r="D245" s="1384"/>
      <c r="E245" s="87"/>
      <c r="F245" s="71"/>
      <c r="G245" s="7" t="e">
        <f t="shared" si="53"/>
        <v>#DIV/0!</v>
      </c>
      <c r="H245" s="67"/>
      <c r="I245" s="67"/>
      <c r="J245" s="67"/>
      <c r="O245" s="59" t="e">
        <f t="shared" si="49"/>
        <v>#DIV/0!</v>
      </c>
    </row>
    <row r="246" spans="1:15" ht="17.100000000000001" hidden="1" customHeight="1" x14ac:dyDescent="0.25">
      <c r="A246" s="34"/>
      <c r="B246" s="1484" t="s">
        <v>68</v>
      </c>
      <c r="C246" s="1484"/>
      <c r="D246" s="1484"/>
      <c r="E246" s="87"/>
      <c r="F246" s="71"/>
      <c r="G246" s="7" t="e">
        <f t="shared" si="53"/>
        <v>#DIV/0!</v>
      </c>
      <c r="H246" s="67"/>
      <c r="I246" s="67"/>
      <c r="J246" s="67"/>
      <c r="O246" s="59" t="e">
        <f t="shared" si="49"/>
        <v>#DIV/0!</v>
      </c>
    </row>
    <row r="247" spans="1:15" ht="21.95" hidden="1" customHeight="1" x14ac:dyDescent="0.25">
      <c r="A247" s="1321" t="s">
        <v>69</v>
      </c>
      <c r="B247" s="1322"/>
      <c r="C247" s="1322"/>
      <c r="D247" s="1322"/>
      <c r="E247" s="1322"/>
      <c r="F247" s="1322"/>
      <c r="G247" s="1323"/>
      <c r="H247" s="9">
        <f>SUM(H240:H246)</f>
        <v>0</v>
      </c>
      <c r="I247" s="9">
        <f>SUM(I240:I246)</f>
        <v>0</v>
      </c>
      <c r="J247" s="9">
        <f>SUM(J240:J246)</f>
        <v>0</v>
      </c>
      <c r="O247" s="59" t="e">
        <f t="shared" si="49"/>
        <v>#DIV/0!</v>
      </c>
    </row>
    <row r="248" spans="1:15" hidden="1" x14ac:dyDescent="0.25">
      <c r="O248" s="59" t="e">
        <f t="shared" si="49"/>
        <v>#DIV/0!</v>
      </c>
    </row>
    <row r="249" spans="1:15" ht="21.95" hidden="1" customHeight="1" x14ac:dyDescent="0.25">
      <c r="B249" s="1563" t="s">
        <v>150</v>
      </c>
      <c r="C249" s="1563"/>
      <c r="D249" s="1563"/>
      <c r="E249" s="1563"/>
      <c r="F249" s="1563"/>
      <c r="G249" s="1563"/>
      <c r="H249" s="1563"/>
      <c r="I249" s="1563"/>
      <c r="J249" s="1563"/>
      <c r="O249" s="59" t="e">
        <f t="shared" si="49"/>
        <v>#DIV/0!</v>
      </c>
    </row>
    <row r="250" spans="1:15" ht="23.45" hidden="1" customHeight="1" x14ac:dyDescent="0.25">
      <c r="A250" s="1360" t="s">
        <v>106</v>
      </c>
      <c r="B250" s="1564" t="s">
        <v>77</v>
      </c>
      <c r="C250" s="1565"/>
      <c r="D250" s="1566"/>
      <c r="E250" s="1418" t="s">
        <v>82</v>
      </c>
      <c r="F250" s="1570" t="s">
        <v>35</v>
      </c>
      <c r="G250" s="1363" t="s">
        <v>111</v>
      </c>
      <c r="H250" s="1358" t="s">
        <v>104</v>
      </c>
      <c r="I250" s="1358"/>
      <c r="J250" s="1358"/>
      <c r="O250" s="59" t="e">
        <f t="shared" si="49"/>
        <v>#DIV/0!</v>
      </c>
    </row>
    <row r="251" spans="1:15" ht="23.45" hidden="1" customHeight="1" x14ac:dyDescent="0.25">
      <c r="A251" s="1361"/>
      <c r="B251" s="1567"/>
      <c r="C251" s="1568"/>
      <c r="D251" s="1569"/>
      <c r="E251" s="1418"/>
      <c r="F251" s="1570"/>
      <c r="G251" s="1363"/>
      <c r="H251" s="66">
        <f>H14</f>
        <v>2025</v>
      </c>
      <c r="I251" s="66">
        <f t="shared" ref="I251:J251" si="54">I14</f>
        <v>2026</v>
      </c>
      <c r="J251" s="66">
        <f t="shared" si="54"/>
        <v>2027</v>
      </c>
      <c r="O251" s="59" t="e">
        <f t="shared" si="49"/>
        <v>#DIV/0!</v>
      </c>
    </row>
    <row r="252" spans="1:15" ht="15.95" hidden="1" customHeight="1" x14ac:dyDescent="0.25">
      <c r="A252" s="80">
        <v>1</v>
      </c>
      <c r="B252" s="1412">
        <v>2</v>
      </c>
      <c r="C252" s="1412"/>
      <c r="D252" s="1412"/>
      <c r="E252" s="81">
        <v>3</v>
      </c>
      <c r="F252" s="81">
        <v>4</v>
      </c>
      <c r="G252" s="81">
        <v>5</v>
      </c>
      <c r="H252" s="113">
        <v>6</v>
      </c>
      <c r="I252" s="113">
        <v>7</v>
      </c>
      <c r="J252" s="113">
        <v>8</v>
      </c>
      <c r="O252" s="59" t="e">
        <f t="shared" si="49"/>
        <v>#DIV/0!</v>
      </c>
    </row>
    <row r="253" spans="1:15" ht="17.100000000000001" hidden="1" customHeight="1" x14ac:dyDescent="0.25">
      <c r="A253" s="34">
        <v>1</v>
      </c>
      <c r="B253" s="1466" t="s">
        <v>145</v>
      </c>
      <c r="C253" s="1467"/>
      <c r="D253" s="1468"/>
      <c r="E253" s="87" t="s">
        <v>96</v>
      </c>
      <c r="F253" s="93"/>
      <c r="G253" s="67" t="e">
        <f t="shared" ref="G253:G303" si="55">H253/F253</f>
        <v>#DIV/0!</v>
      </c>
      <c r="H253" s="97"/>
      <c r="I253" s="97"/>
      <c r="J253" s="97"/>
      <c r="O253" s="59" t="e">
        <f t="shared" si="49"/>
        <v>#DIV/0!</v>
      </c>
    </row>
    <row r="254" spans="1:15" ht="17.100000000000001" hidden="1" customHeight="1" x14ac:dyDescent="0.25">
      <c r="A254" s="36">
        <v>2</v>
      </c>
      <c r="B254" s="1474" t="s">
        <v>146</v>
      </c>
      <c r="C254" s="1475"/>
      <c r="D254" s="1476"/>
      <c r="E254" s="25" t="s">
        <v>117</v>
      </c>
      <c r="F254" s="26" t="s">
        <v>117</v>
      </c>
      <c r="G254" s="27" t="s">
        <v>117</v>
      </c>
      <c r="H254" s="33">
        <f>SUM(H255:H257)</f>
        <v>0</v>
      </c>
      <c r="I254" s="33">
        <f t="shared" ref="I254:J254" si="56">SUM(I255:I257)</f>
        <v>0</v>
      </c>
      <c r="J254" s="33">
        <f t="shared" si="56"/>
        <v>0</v>
      </c>
      <c r="O254" s="59" t="e">
        <f t="shared" si="49"/>
        <v>#DIV/0!</v>
      </c>
    </row>
    <row r="255" spans="1:15" ht="17.100000000000001" hidden="1" customHeight="1" x14ac:dyDescent="0.25">
      <c r="A255" s="34"/>
      <c r="B255" s="1383"/>
      <c r="C255" s="1416"/>
      <c r="D255" s="1384"/>
      <c r="E255" s="87" t="s">
        <v>96</v>
      </c>
      <c r="F255" s="93"/>
      <c r="G255" s="7" t="e">
        <f t="shared" si="55"/>
        <v>#DIV/0!</v>
      </c>
      <c r="H255" s="67"/>
      <c r="I255" s="67"/>
      <c r="J255" s="67"/>
      <c r="O255" s="59" t="e">
        <f t="shared" si="49"/>
        <v>#DIV/0!</v>
      </c>
    </row>
    <row r="256" spans="1:15" ht="17.100000000000001" hidden="1" customHeight="1" x14ac:dyDescent="0.25">
      <c r="A256" s="34"/>
      <c r="B256" s="1383"/>
      <c r="C256" s="1416"/>
      <c r="D256" s="1384"/>
      <c r="E256" s="87" t="s">
        <v>96</v>
      </c>
      <c r="F256" s="93"/>
      <c r="G256" s="7" t="e">
        <f t="shared" si="55"/>
        <v>#DIV/0!</v>
      </c>
      <c r="H256" s="67"/>
      <c r="I256" s="67"/>
      <c r="J256" s="67"/>
      <c r="O256" s="59" t="e">
        <f t="shared" si="49"/>
        <v>#DIV/0!</v>
      </c>
    </row>
    <row r="257" spans="1:15" ht="17.100000000000001" hidden="1" customHeight="1" x14ac:dyDescent="0.25">
      <c r="A257" s="34"/>
      <c r="B257" s="1383"/>
      <c r="C257" s="1416"/>
      <c r="D257" s="1384"/>
      <c r="E257" s="87" t="s">
        <v>96</v>
      </c>
      <c r="F257" s="93"/>
      <c r="G257" s="7" t="e">
        <f>H257/F257</f>
        <v>#DIV/0!</v>
      </c>
      <c r="H257" s="67"/>
      <c r="I257" s="67"/>
      <c r="J257" s="67"/>
      <c r="O257" s="59" t="e">
        <f t="shared" si="49"/>
        <v>#DIV/0!</v>
      </c>
    </row>
    <row r="258" spans="1:15" ht="17.100000000000001" hidden="1" customHeight="1" x14ac:dyDescent="0.25">
      <c r="A258" s="36">
        <v>3</v>
      </c>
      <c r="B258" s="1474" t="s">
        <v>147</v>
      </c>
      <c r="C258" s="1475"/>
      <c r="D258" s="1476"/>
      <c r="E258" s="25" t="s">
        <v>117</v>
      </c>
      <c r="F258" s="26" t="s">
        <v>117</v>
      </c>
      <c r="G258" s="27" t="s">
        <v>117</v>
      </c>
      <c r="H258" s="33">
        <f>SUM(H259:H261)</f>
        <v>0</v>
      </c>
      <c r="I258" s="33">
        <f t="shared" ref="I258:J258" si="57">SUM(I259:I261)</f>
        <v>0</v>
      </c>
      <c r="J258" s="33">
        <f t="shared" si="57"/>
        <v>0</v>
      </c>
      <c r="O258" s="59" t="e">
        <f t="shared" si="49"/>
        <v>#DIV/0!</v>
      </c>
    </row>
    <row r="259" spans="1:15" ht="17.100000000000001" hidden="1" customHeight="1" x14ac:dyDescent="0.25">
      <c r="A259" s="34"/>
      <c r="B259" s="1484"/>
      <c r="C259" s="1484"/>
      <c r="D259" s="1484"/>
      <c r="E259" s="87" t="s">
        <v>96</v>
      </c>
      <c r="F259" s="71"/>
      <c r="G259" s="7" t="e">
        <f t="shared" si="55"/>
        <v>#DIV/0!</v>
      </c>
      <c r="H259" s="67"/>
      <c r="I259" s="67"/>
      <c r="J259" s="67"/>
      <c r="O259" s="59" t="e">
        <f t="shared" si="49"/>
        <v>#DIV/0!</v>
      </c>
    </row>
    <row r="260" spans="1:15" ht="17.100000000000001" hidden="1" customHeight="1" x14ac:dyDescent="0.25">
      <c r="A260" s="34"/>
      <c r="B260" s="1484"/>
      <c r="C260" s="1484"/>
      <c r="D260" s="1484"/>
      <c r="E260" s="87" t="s">
        <v>96</v>
      </c>
      <c r="F260" s="71"/>
      <c r="G260" s="7" t="e">
        <f t="shared" si="55"/>
        <v>#DIV/0!</v>
      </c>
      <c r="H260" s="67"/>
      <c r="I260" s="67"/>
      <c r="J260" s="67"/>
      <c r="O260" s="59" t="e">
        <f t="shared" si="49"/>
        <v>#DIV/0!</v>
      </c>
    </row>
    <row r="261" spans="1:15" ht="17.100000000000001" hidden="1" customHeight="1" x14ac:dyDescent="0.25">
      <c r="A261" s="34"/>
      <c r="B261" s="1484"/>
      <c r="C261" s="1484"/>
      <c r="D261" s="1484"/>
      <c r="E261" s="87" t="s">
        <v>96</v>
      </c>
      <c r="F261" s="71"/>
      <c r="G261" s="7" t="e">
        <f t="shared" si="55"/>
        <v>#DIV/0!</v>
      </c>
      <c r="H261" s="67"/>
      <c r="I261" s="67"/>
      <c r="J261" s="67"/>
      <c r="O261" s="59" t="e">
        <f t="shared" si="49"/>
        <v>#DIV/0!</v>
      </c>
    </row>
    <row r="262" spans="1:15" ht="17.100000000000001" hidden="1" customHeight="1" x14ac:dyDescent="0.25">
      <c r="A262" s="36">
        <v>4</v>
      </c>
      <c r="B262" s="1474" t="s">
        <v>148</v>
      </c>
      <c r="C262" s="1475"/>
      <c r="D262" s="1476"/>
      <c r="E262" s="25" t="s">
        <v>117</v>
      </c>
      <c r="F262" s="26" t="s">
        <v>117</v>
      </c>
      <c r="G262" s="27" t="s">
        <v>117</v>
      </c>
      <c r="H262" s="33">
        <f>SUM(H263:H273)</f>
        <v>0</v>
      </c>
      <c r="I262" s="33">
        <f t="shared" ref="I262:J262" si="58">SUM(I263:I273)</f>
        <v>0</v>
      </c>
      <c r="J262" s="33">
        <f t="shared" si="58"/>
        <v>0</v>
      </c>
      <c r="O262" s="59" t="e">
        <f t="shared" si="49"/>
        <v>#DIV/0!</v>
      </c>
    </row>
    <row r="263" spans="1:15" ht="17.100000000000001" hidden="1" customHeight="1" x14ac:dyDescent="0.25">
      <c r="A263" s="34"/>
      <c r="B263" s="1383"/>
      <c r="C263" s="1416"/>
      <c r="D263" s="1384"/>
      <c r="E263" s="87" t="s">
        <v>96</v>
      </c>
      <c r="F263" s="71"/>
      <c r="G263" s="7" t="e">
        <f t="shared" si="55"/>
        <v>#DIV/0!</v>
      </c>
      <c r="H263" s="67"/>
      <c r="I263" s="67"/>
      <c r="J263" s="67"/>
      <c r="O263" s="59" t="e">
        <f t="shared" si="49"/>
        <v>#DIV/0!</v>
      </c>
    </row>
    <row r="264" spans="1:15" ht="17.100000000000001" hidden="1" customHeight="1" x14ac:dyDescent="0.25">
      <c r="A264" s="34"/>
      <c r="B264" s="1383"/>
      <c r="C264" s="1416"/>
      <c r="D264" s="1384"/>
      <c r="E264" s="87" t="s">
        <v>96</v>
      </c>
      <c r="F264" s="71"/>
      <c r="G264" s="7" t="e">
        <f t="shared" si="55"/>
        <v>#DIV/0!</v>
      </c>
      <c r="H264" s="67"/>
      <c r="I264" s="67"/>
      <c r="J264" s="67"/>
      <c r="O264" s="59" t="e">
        <f t="shared" si="49"/>
        <v>#DIV/0!</v>
      </c>
    </row>
    <row r="265" spans="1:15" ht="17.100000000000001" hidden="1" customHeight="1" x14ac:dyDescent="0.25">
      <c r="A265" s="34"/>
      <c r="B265" s="1383"/>
      <c r="C265" s="1416"/>
      <c r="D265" s="1384"/>
      <c r="E265" s="87" t="s">
        <v>96</v>
      </c>
      <c r="F265" s="71"/>
      <c r="G265" s="7" t="e">
        <f t="shared" si="55"/>
        <v>#DIV/0!</v>
      </c>
      <c r="H265" s="67"/>
      <c r="I265" s="67"/>
      <c r="J265" s="67"/>
      <c r="O265" s="59" t="e">
        <f t="shared" si="49"/>
        <v>#DIV/0!</v>
      </c>
    </row>
    <row r="266" spans="1:15" ht="17.100000000000001" hidden="1" customHeight="1" x14ac:dyDescent="0.25">
      <c r="A266" s="34"/>
      <c r="B266" s="1517"/>
      <c r="C266" s="1518"/>
      <c r="D266" s="1519"/>
      <c r="E266" s="87" t="s">
        <v>96</v>
      </c>
      <c r="F266" s="71"/>
      <c r="G266" s="7" t="e">
        <f t="shared" si="55"/>
        <v>#DIV/0!</v>
      </c>
      <c r="H266" s="67"/>
      <c r="I266" s="67"/>
      <c r="J266" s="67"/>
      <c r="O266" s="59" t="e">
        <f t="shared" si="49"/>
        <v>#DIV/0!</v>
      </c>
    </row>
    <row r="267" spans="1:15" ht="17.100000000000001" hidden="1" customHeight="1" x14ac:dyDescent="0.25">
      <c r="A267" s="34"/>
      <c r="B267" s="1517"/>
      <c r="C267" s="1518"/>
      <c r="D267" s="1519"/>
      <c r="E267" s="87" t="s">
        <v>96</v>
      </c>
      <c r="F267" s="71"/>
      <c r="G267" s="7" t="e">
        <f t="shared" si="55"/>
        <v>#DIV/0!</v>
      </c>
      <c r="H267" s="67"/>
      <c r="I267" s="67"/>
      <c r="J267" s="67"/>
      <c r="O267" s="59" t="e">
        <f t="shared" si="49"/>
        <v>#DIV/0!</v>
      </c>
    </row>
    <row r="268" spans="1:15" ht="17.100000000000001" hidden="1" customHeight="1" x14ac:dyDescent="0.25">
      <c r="A268" s="34"/>
      <c r="B268" s="1517"/>
      <c r="C268" s="1518"/>
      <c r="D268" s="1519"/>
      <c r="E268" s="87" t="s">
        <v>96</v>
      </c>
      <c r="F268" s="71"/>
      <c r="G268" s="7" t="e">
        <f t="shared" si="55"/>
        <v>#DIV/0!</v>
      </c>
      <c r="H268" s="67"/>
      <c r="I268" s="67"/>
      <c r="J268" s="67"/>
      <c r="O268" s="59" t="e">
        <f t="shared" si="49"/>
        <v>#DIV/0!</v>
      </c>
    </row>
    <row r="269" spans="1:15" ht="17.100000000000001" hidden="1" customHeight="1" x14ac:dyDescent="0.25">
      <c r="A269" s="34"/>
      <c r="B269" s="1517"/>
      <c r="C269" s="1518"/>
      <c r="D269" s="1519"/>
      <c r="E269" s="87" t="s">
        <v>96</v>
      </c>
      <c r="F269" s="71"/>
      <c r="G269" s="7" t="e">
        <f t="shared" si="55"/>
        <v>#DIV/0!</v>
      </c>
      <c r="H269" s="67"/>
      <c r="I269" s="67"/>
      <c r="J269" s="67"/>
      <c r="O269" s="59" t="e">
        <f t="shared" si="49"/>
        <v>#DIV/0!</v>
      </c>
    </row>
    <row r="270" spans="1:15" ht="17.100000000000001" hidden="1" customHeight="1" x14ac:dyDescent="0.25">
      <c r="A270" s="34"/>
      <c r="B270" s="1517"/>
      <c r="C270" s="1518"/>
      <c r="D270" s="1519"/>
      <c r="E270" s="87" t="s">
        <v>96</v>
      </c>
      <c r="F270" s="71"/>
      <c r="G270" s="7" t="e">
        <f t="shared" si="55"/>
        <v>#DIV/0!</v>
      </c>
      <c r="H270" s="67"/>
      <c r="I270" s="67"/>
      <c r="J270" s="67"/>
      <c r="O270" s="59" t="e">
        <f t="shared" si="49"/>
        <v>#DIV/0!</v>
      </c>
    </row>
    <row r="271" spans="1:15" ht="17.100000000000001" hidden="1" customHeight="1" x14ac:dyDescent="0.25">
      <c r="A271" s="34"/>
      <c r="B271" s="1517"/>
      <c r="C271" s="1518"/>
      <c r="D271" s="1519"/>
      <c r="E271" s="87" t="s">
        <v>96</v>
      </c>
      <c r="F271" s="71"/>
      <c r="G271" s="7" t="e">
        <f t="shared" si="55"/>
        <v>#DIV/0!</v>
      </c>
      <c r="H271" s="67"/>
      <c r="I271" s="67"/>
      <c r="J271" s="67"/>
      <c r="O271" s="59" t="e">
        <f t="shared" si="49"/>
        <v>#DIV/0!</v>
      </c>
    </row>
    <row r="272" spans="1:15" ht="17.100000000000001" hidden="1" customHeight="1" x14ac:dyDescent="0.25">
      <c r="A272" s="34"/>
      <c r="B272" s="1517"/>
      <c r="C272" s="1518"/>
      <c r="D272" s="1519"/>
      <c r="E272" s="87" t="s">
        <v>96</v>
      </c>
      <c r="F272" s="71"/>
      <c r="G272" s="7" t="e">
        <f t="shared" si="55"/>
        <v>#DIV/0!</v>
      </c>
      <c r="H272" s="67"/>
      <c r="I272" s="67"/>
      <c r="J272" s="67"/>
      <c r="O272" s="59" t="e">
        <f t="shared" si="49"/>
        <v>#DIV/0!</v>
      </c>
    </row>
    <row r="273" spans="1:15" ht="17.100000000000001" hidden="1" customHeight="1" x14ac:dyDescent="0.25">
      <c r="A273" s="34"/>
      <c r="B273" s="1517"/>
      <c r="C273" s="1518"/>
      <c r="D273" s="1519"/>
      <c r="E273" s="87" t="s">
        <v>96</v>
      </c>
      <c r="F273" s="71"/>
      <c r="G273" s="7" t="e">
        <f t="shared" si="55"/>
        <v>#DIV/0!</v>
      </c>
      <c r="H273" s="67"/>
      <c r="I273" s="67"/>
      <c r="J273" s="67"/>
      <c r="O273" s="59" t="e">
        <f t="shared" si="49"/>
        <v>#DIV/0!</v>
      </c>
    </row>
    <row r="274" spans="1:15" ht="17.100000000000001" hidden="1" customHeight="1" x14ac:dyDescent="0.25">
      <c r="A274" s="38"/>
      <c r="B274" s="1502" t="s">
        <v>317</v>
      </c>
      <c r="C274" s="1503"/>
      <c r="D274" s="1504"/>
      <c r="E274" s="39" t="s">
        <v>117</v>
      </c>
      <c r="F274" s="132" t="s">
        <v>117</v>
      </c>
      <c r="G274" s="133" t="s">
        <v>117</v>
      </c>
      <c r="H274" s="40">
        <f>H253+H254+H258+H262</f>
        <v>0</v>
      </c>
      <c r="I274" s="40">
        <f t="shared" ref="I274:J274" si="59">I253+I254+I258+I262</f>
        <v>0</v>
      </c>
      <c r="J274" s="40">
        <f t="shared" si="59"/>
        <v>0</v>
      </c>
      <c r="O274" s="59" t="e">
        <f t="shared" si="49"/>
        <v>#DIV/0!</v>
      </c>
    </row>
    <row r="275" spans="1:15" ht="17.100000000000001" hidden="1" customHeight="1" x14ac:dyDescent="0.25">
      <c r="A275" s="248"/>
      <c r="B275" s="1463"/>
      <c r="C275" s="1464"/>
      <c r="D275" s="1465"/>
      <c r="E275" s="87"/>
      <c r="F275" s="71"/>
      <c r="G275" s="67"/>
      <c r="H275" s="67"/>
      <c r="I275" s="67"/>
      <c r="J275" s="67"/>
      <c r="O275" s="59" t="e">
        <f t="shared" si="49"/>
        <v>#DIV/0!</v>
      </c>
    </row>
    <row r="276" spans="1:15" ht="17.100000000000001" hidden="1" customHeight="1" x14ac:dyDescent="0.25">
      <c r="A276" s="247" t="s">
        <v>318</v>
      </c>
      <c r="B276" s="1474" t="s">
        <v>146</v>
      </c>
      <c r="C276" s="1475"/>
      <c r="D276" s="1476"/>
      <c r="E276" s="25" t="s">
        <v>117</v>
      </c>
      <c r="F276" s="26" t="s">
        <v>117</v>
      </c>
      <c r="G276" s="27" t="s">
        <v>117</v>
      </c>
      <c r="H276" s="33">
        <f>SUM(H277:H280)</f>
        <v>0</v>
      </c>
      <c r="I276" s="33">
        <f t="shared" ref="I276:J276" si="60">SUM(I277:I280)</f>
        <v>0</v>
      </c>
      <c r="J276" s="33">
        <f t="shared" si="60"/>
        <v>0</v>
      </c>
      <c r="O276" s="59" t="e">
        <f t="shared" si="49"/>
        <v>#DIV/0!</v>
      </c>
    </row>
    <row r="277" spans="1:15" ht="17.100000000000001" hidden="1" customHeight="1" x14ac:dyDescent="0.25">
      <c r="A277" s="248"/>
      <c r="B277" s="1383"/>
      <c r="C277" s="1416"/>
      <c r="D277" s="1384"/>
      <c r="E277" s="87" t="s">
        <v>96</v>
      </c>
      <c r="F277" s="93"/>
      <c r="G277" s="7" t="e">
        <f t="shared" si="55"/>
        <v>#DIV/0!</v>
      </c>
      <c r="H277" s="67"/>
      <c r="I277" s="67"/>
      <c r="J277" s="67"/>
      <c r="O277" s="59" t="e">
        <f t="shared" si="49"/>
        <v>#DIV/0!</v>
      </c>
    </row>
    <row r="278" spans="1:15" ht="17.100000000000001" hidden="1" customHeight="1" x14ac:dyDescent="0.25">
      <c r="A278" s="248"/>
      <c r="B278" s="1383"/>
      <c r="C278" s="1416"/>
      <c r="D278" s="1384"/>
      <c r="E278" s="87" t="s">
        <v>96</v>
      </c>
      <c r="F278" s="93"/>
      <c r="G278" s="7" t="e">
        <f t="shared" si="55"/>
        <v>#DIV/0!</v>
      </c>
      <c r="H278" s="67"/>
      <c r="I278" s="67"/>
      <c r="J278" s="67"/>
      <c r="O278" s="59" t="e">
        <f t="shared" si="49"/>
        <v>#DIV/0!</v>
      </c>
    </row>
    <row r="279" spans="1:15" ht="17.100000000000001" hidden="1" customHeight="1" x14ac:dyDescent="0.25">
      <c r="A279" s="248"/>
      <c r="B279" s="1383"/>
      <c r="C279" s="1416"/>
      <c r="D279" s="1384"/>
      <c r="E279" s="87" t="s">
        <v>96</v>
      </c>
      <c r="F279" s="93"/>
      <c r="G279" s="7" t="e">
        <f t="shared" si="55"/>
        <v>#DIV/0!</v>
      </c>
      <c r="H279" s="67"/>
      <c r="I279" s="67"/>
      <c r="J279" s="67"/>
      <c r="O279" s="59" t="e">
        <f t="shared" si="49"/>
        <v>#DIV/0!</v>
      </c>
    </row>
    <row r="280" spans="1:15" ht="17.100000000000001" hidden="1" customHeight="1" x14ac:dyDescent="0.25">
      <c r="A280" s="248"/>
      <c r="B280" s="1383"/>
      <c r="C280" s="1416"/>
      <c r="D280" s="1384"/>
      <c r="E280" s="87" t="s">
        <v>96</v>
      </c>
      <c r="F280" s="93"/>
      <c r="G280" s="7" t="e">
        <f>H280/F280</f>
        <v>#DIV/0!</v>
      </c>
      <c r="H280" s="67"/>
      <c r="I280" s="67"/>
      <c r="J280" s="67"/>
      <c r="O280" s="59" t="e">
        <f t="shared" si="49"/>
        <v>#DIV/0!</v>
      </c>
    </row>
    <row r="281" spans="1:15" ht="17.100000000000001" hidden="1" customHeight="1" x14ac:dyDescent="0.25">
      <c r="A281" s="247" t="s">
        <v>319</v>
      </c>
      <c r="B281" s="1474" t="s">
        <v>147</v>
      </c>
      <c r="C281" s="1475"/>
      <c r="D281" s="1476"/>
      <c r="E281" s="25" t="s">
        <v>117</v>
      </c>
      <c r="F281" s="26" t="s">
        <v>117</v>
      </c>
      <c r="G281" s="27" t="s">
        <v>117</v>
      </c>
      <c r="H281" s="33">
        <f>SUM(H282:H286)</f>
        <v>0</v>
      </c>
      <c r="I281" s="33">
        <f t="shared" ref="I281:J281" si="61">SUM(I282:I286)</f>
        <v>0</v>
      </c>
      <c r="J281" s="33">
        <f t="shared" si="61"/>
        <v>0</v>
      </c>
      <c r="O281" s="59" t="e">
        <f t="shared" si="49"/>
        <v>#DIV/0!</v>
      </c>
    </row>
    <row r="282" spans="1:15" ht="17.100000000000001" hidden="1" customHeight="1" x14ac:dyDescent="0.25">
      <c r="A282" s="248"/>
      <c r="B282" s="1484"/>
      <c r="C282" s="1484"/>
      <c r="D282" s="1484"/>
      <c r="E282" s="87" t="s">
        <v>96</v>
      </c>
      <c r="F282" s="71"/>
      <c r="G282" s="7" t="e">
        <f t="shared" si="55"/>
        <v>#DIV/0!</v>
      </c>
      <c r="H282" s="67"/>
      <c r="I282" s="67"/>
      <c r="J282" s="67"/>
      <c r="O282" s="59" t="e">
        <f t="shared" si="49"/>
        <v>#DIV/0!</v>
      </c>
    </row>
    <row r="283" spans="1:15" ht="17.100000000000001" hidden="1" customHeight="1" x14ac:dyDescent="0.25">
      <c r="A283" s="248"/>
      <c r="B283" s="1383"/>
      <c r="C283" s="1416"/>
      <c r="D283" s="1384"/>
      <c r="E283" s="87" t="s">
        <v>96</v>
      </c>
      <c r="F283" s="71"/>
      <c r="G283" s="7" t="e">
        <f t="shared" si="55"/>
        <v>#DIV/0!</v>
      </c>
      <c r="H283" s="67"/>
      <c r="I283" s="67"/>
      <c r="J283" s="67"/>
      <c r="O283" s="59" t="e">
        <f t="shared" ref="O283:O312" si="62">M283/N283</f>
        <v>#DIV/0!</v>
      </c>
    </row>
    <row r="284" spans="1:15" ht="17.100000000000001" hidden="1" customHeight="1" x14ac:dyDescent="0.25">
      <c r="A284" s="248"/>
      <c r="B284" s="1383"/>
      <c r="C284" s="1416"/>
      <c r="D284" s="1384"/>
      <c r="E284" s="87" t="s">
        <v>96</v>
      </c>
      <c r="F284" s="71"/>
      <c r="G284" s="7" t="e">
        <f t="shared" si="55"/>
        <v>#DIV/0!</v>
      </c>
      <c r="H284" s="67"/>
      <c r="I284" s="67"/>
      <c r="J284" s="67"/>
      <c r="O284" s="59" t="e">
        <f t="shared" si="62"/>
        <v>#DIV/0!</v>
      </c>
    </row>
    <row r="285" spans="1:15" ht="17.100000000000001" hidden="1" customHeight="1" x14ac:dyDescent="0.25">
      <c r="A285" s="248"/>
      <c r="B285" s="1484"/>
      <c r="C285" s="1484"/>
      <c r="D285" s="1484"/>
      <c r="E285" s="87" t="s">
        <v>96</v>
      </c>
      <c r="F285" s="71"/>
      <c r="G285" s="7" t="e">
        <f t="shared" si="55"/>
        <v>#DIV/0!</v>
      </c>
      <c r="H285" s="67"/>
      <c r="I285" s="67"/>
      <c r="J285" s="67"/>
      <c r="O285" s="59" t="e">
        <f t="shared" si="62"/>
        <v>#DIV/0!</v>
      </c>
    </row>
    <row r="286" spans="1:15" ht="17.100000000000001" hidden="1" customHeight="1" x14ac:dyDescent="0.25">
      <c r="A286" s="248"/>
      <c r="B286" s="1484"/>
      <c r="C286" s="1484"/>
      <c r="D286" s="1484"/>
      <c r="E286" s="87" t="s">
        <v>96</v>
      </c>
      <c r="F286" s="71"/>
      <c r="G286" s="7" t="e">
        <f t="shared" si="55"/>
        <v>#DIV/0!</v>
      </c>
      <c r="H286" s="67"/>
      <c r="I286" s="67"/>
      <c r="J286" s="67"/>
      <c r="O286" s="59" t="e">
        <f t="shared" si="62"/>
        <v>#DIV/0!</v>
      </c>
    </row>
    <row r="287" spans="1:15" ht="17.100000000000001" hidden="1" customHeight="1" x14ac:dyDescent="0.25">
      <c r="A287" s="247" t="s">
        <v>320</v>
      </c>
      <c r="B287" s="1474" t="s">
        <v>148</v>
      </c>
      <c r="C287" s="1475"/>
      <c r="D287" s="1476"/>
      <c r="E287" s="25" t="s">
        <v>117</v>
      </c>
      <c r="F287" s="26" t="s">
        <v>117</v>
      </c>
      <c r="G287" s="27" t="s">
        <v>117</v>
      </c>
      <c r="H287" s="33">
        <f>SUM(H288:H303)</f>
        <v>0</v>
      </c>
      <c r="I287" s="33">
        <f t="shared" ref="I287:J287" si="63">SUM(I288:I303)</f>
        <v>0</v>
      </c>
      <c r="J287" s="33">
        <f t="shared" si="63"/>
        <v>0</v>
      </c>
      <c r="O287" s="59" t="e">
        <f t="shared" si="62"/>
        <v>#DIV/0!</v>
      </c>
    </row>
    <row r="288" spans="1:15" ht="17.100000000000001" hidden="1" customHeight="1" x14ac:dyDescent="0.25">
      <c r="A288" s="248"/>
      <c r="B288" s="1383" t="s">
        <v>874</v>
      </c>
      <c r="C288" s="1416"/>
      <c r="D288" s="1384"/>
      <c r="E288" s="87" t="s">
        <v>96</v>
      </c>
      <c r="F288" s="71"/>
      <c r="G288" s="7" t="e">
        <f t="shared" si="55"/>
        <v>#DIV/0!</v>
      </c>
      <c r="H288" s="67"/>
      <c r="I288" s="67"/>
      <c r="J288" s="67"/>
      <c r="O288" s="59" t="e">
        <f t="shared" si="62"/>
        <v>#DIV/0!</v>
      </c>
    </row>
    <row r="289" spans="1:15" ht="15.75" hidden="1" x14ac:dyDescent="0.25">
      <c r="A289" s="248"/>
      <c r="B289" s="1571" t="s">
        <v>875</v>
      </c>
      <c r="C289" s="1571"/>
      <c r="D289" s="1571"/>
      <c r="E289" s="87" t="s">
        <v>96</v>
      </c>
      <c r="F289" s="71"/>
      <c r="G289" s="7" t="e">
        <f t="shared" si="55"/>
        <v>#DIV/0!</v>
      </c>
      <c r="H289" s="67"/>
      <c r="I289" s="67"/>
      <c r="J289" s="67"/>
      <c r="O289" s="59" t="e">
        <f t="shared" si="62"/>
        <v>#DIV/0!</v>
      </c>
    </row>
    <row r="290" spans="1:15" ht="17.100000000000001" hidden="1" customHeight="1" x14ac:dyDescent="0.25">
      <c r="A290" s="248"/>
      <c r="B290" s="1505"/>
      <c r="C290" s="1506"/>
      <c r="D290" s="1507"/>
      <c r="E290" s="87" t="s">
        <v>96</v>
      </c>
      <c r="F290" s="71"/>
      <c r="G290" s="7" t="e">
        <f t="shared" si="55"/>
        <v>#DIV/0!</v>
      </c>
      <c r="H290" s="67"/>
      <c r="I290" s="67"/>
      <c r="J290" s="67"/>
      <c r="O290" s="59" t="e">
        <f t="shared" si="62"/>
        <v>#DIV/0!</v>
      </c>
    </row>
    <row r="291" spans="1:15" ht="17.100000000000001" hidden="1" customHeight="1" x14ac:dyDescent="0.25">
      <c r="A291" s="248"/>
      <c r="B291" s="1505"/>
      <c r="C291" s="1506"/>
      <c r="D291" s="1507"/>
      <c r="E291" s="87" t="s">
        <v>96</v>
      </c>
      <c r="F291" s="71"/>
      <c r="G291" s="7" t="e">
        <f t="shared" si="55"/>
        <v>#DIV/0!</v>
      </c>
      <c r="H291" s="67"/>
      <c r="I291" s="67"/>
      <c r="J291" s="67"/>
      <c r="O291" s="59" t="e">
        <f t="shared" si="62"/>
        <v>#DIV/0!</v>
      </c>
    </row>
    <row r="292" spans="1:15" ht="17.100000000000001" hidden="1" customHeight="1" x14ac:dyDescent="0.25">
      <c r="A292" s="248"/>
      <c r="B292" s="1505"/>
      <c r="C292" s="1506"/>
      <c r="D292" s="1507"/>
      <c r="E292" s="87" t="s">
        <v>96</v>
      </c>
      <c r="F292" s="71"/>
      <c r="G292" s="7" t="e">
        <f t="shared" si="55"/>
        <v>#DIV/0!</v>
      </c>
      <c r="H292" s="67"/>
      <c r="I292" s="67"/>
      <c r="J292" s="67"/>
      <c r="O292" s="59" t="e">
        <f t="shared" si="62"/>
        <v>#DIV/0!</v>
      </c>
    </row>
    <row r="293" spans="1:15" ht="17.100000000000001" hidden="1" customHeight="1" x14ac:dyDescent="0.25">
      <c r="A293" s="248"/>
      <c r="B293" s="1505"/>
      <c r="C293" s="1506"/>
      <c r="D293" s="1507"/>
      <c r="E293" s="87" t="s">
        <v>96</v>
      </c>
      <c r="F293" s="71"/>
      <c r="G293" s="7" t="e">
        <f t="shared" si="55"/>
        <v>#DIV/0!</v>
      </c>
      <c r="H293" s="67"/>
      <c r="I293" s="67"/>
      <c r="J293" s="67"/>
      <c r="O293" s="59" t="e">
        <f t="shared" si="62"/>
        <v>#DIV/0!</v>
      </c>
    </row>
    <row r="294" spans="1:15" ht="17.100000000000001" hidden="1" customHeight="1" x14ac:dyDescent="0.25">
      <c r="A294" s="248"/>
      <c r="B294" s="1505"/>
      <c r="C294" s="1506"/>
      <c r="D294" s="1507"/>
      <c r="E294" s="87" t="s">
        <v>96</v>
      </c>
      <c r="F294" s="71"/>
      <c r="G294" s="7" t="e">
        <f t="shared" si="55"/>
        <v>#DIV/0!</v>
      </c>
      <c r="H294" s="67"/>
      <c r="I294" s="67"/>
      <c r="J294" s="67"/>
      <c r="O294" s="59" t="e">
        <f t="shared" si="62"/>
        <v>#DIV/0!</v>
      </c>
    </row>
    <row r="295" spans="1:15" ht="17.100000000000001" hidden="1" customHeight="1" x14ac:dyDescent="0.25">
      <c r="A295" s="248"/>
      <c r="B295" s="1505"/>
      <c r="C295" s="1506"/>
      <c r="D295" s="1507"/>
      <c r="E295" s="87" t="s">
        <v>96</v>
      </c>
      <c r="F295" s="71"/>
      <c r="G295" s="7" t="e">
        <f t="shared" si="55"/>
        <v>#DIV/0!</v>
      </c>
      <c r="H295" s="67"/>
      <c r="I295" s="67"/>
      <c r="J295" s="67"/>
      <c r="O295" s="59" t="e">
        <f t="shared" si="62"/>
        <v>#DIV/0!</v>
      </c>
    </row>
    <row r="296" spans="1:15" ht="17.100000000000001" hidden="1" customHeight="1" x14ac:dyDescent="0.25">
      <c r="A296" s="248"/>
      <c r="B296" s="1505"/>
      <c r="C296" s="1506"/>
      <c r="D296" s="1507"/>
      <c r="E296" s="87" t="s">
        <v>96</v>
      </c>
      <c r="F296" s="71"/>
      <c r="G296" s="7" t="e">
        <f t="shared" si="55"/>
        <v>#DIV/0!</v>
      </c>
      <c r="H296" s="67"/>
      <c r="I296" s="67"/>
      <c r="J296" s="67"/>
      <c r="O296" s="59" t="e">
        <f t="shared" si="62"/>
        <v>#DIV/0!</v>
      </c>
    </row>
    <row r="297" spans="1:15" ht="17.100000000000001" hidden="1" customHeight="1" x14ac:dyDescent="0.25">
      <c r="A297" s="248"/>
      <c r="B297" s="1505"/>
      <c r="C297" s="1506"/>
      <c r="D297" s="1507"/>
      <c r="E297" s="87" t="s">
        <v>96</v>
      </c>
      <c r="F297" s="71"/>
      <c r="G297" s="7" t="e">
        <f t="shared" si="55"/>
        <v>#DIV/0!</v>
      </c>
      <c r="H297" s="67"/>
      <c r="I297" s="67"/>
      <c r="J297" s="67"/>
      <c r="O297" s="59" t="e">
        <f t="shared" si="62"/>
        <v>#DIV/0!</v>
      </c>
    </row>
    <row r="298" spans="1:15" ht="17.100000000000001" hidden="1" customHeight="1" x14ac:dyDescent="0.25">
      <c r="A298" s="248"/>
      <c r="B298" s="1505"/>
      <c r="C298" s="1506"/>
      <c r="D298" s="1507"/>
      <c r="E298" s="87" t="s">
        <v>96</v>
      </c>
      <c r="F298" s="71"/>
      <c r="G298" s="7" t="e">
        <f t="shared" si="55"/>
        <v>#DIV/0!</v>
      </c>
      <c r="H298" s="67"/>
      <c r="I298" s="67"/>
      <c r="J298" s="67"/>
      <c r="O298" s="59" t="e">
        <f t="shared" si="62"/>
        <v>#DIV/0!</v>
      </c>
    </row>
    <row r="299" spans="1:15" ht="17.100000000000001" hidden="1" customHeight="1" x14ac:dyDescent="0.25">
      <c r="A299" s="248"/>
      <c r="B299" s="1505"/>
      <c r="C299" s="1506"/>
      <c r="D299" s="1507"/>
      <c r="E299" s="87" t="s">
        <v>96</v>
      </c>
      <c r="F299" s="71"/>
      <c r="G299" s="7" t="e">
        <f t="shared" si="55"/>
        <v>#DIV/0!</v>
      </c>
      <c r="H299" s="67"/>
      <c r="I299" s="67"/>
      <c r="J299" s="67"/>
      <c r="O299" s="59" t="e">
        <f t="shared" si="62"/>
        <v>#DIV/0!</v>
      </c>
    </row>
    <row r="300" spans="1:15" ht="17.100000000000001" hidden="1" customHeight="1" x14ac:dyDescent="0.25">
      <c r="A300" s="248"/>
      <c r="B300" s="1505"/>
      <c r="C300" s="1506"/>
      <c r="D300" s="1507"/>
      <c r="E300" s="87" t="s">
        <v>96</v>
      </c>
      <c r="F300" s="71"/>
      <c r="G300" s="7" t="e">
        <f t="shared" si="55"/>
        <v>#DIV/0!</v>
      </c>
      <c r="H300" s="67"/>
      <c r="I300" s="67"/>
      <c r="J300" s="67"/>
      <c r="O300" s="59" t="e">
        <f t="shared" si="62"/>
        <v>#DIV/0!</v>
      </c>
    </row>
    <row r="301" spans="1:15" ht="17.100000000000001" hidden="1" customHeight="1" x14ac:dyDescent="0.25">
      <c r="A301" s="248"/>
      <c r="B301" s="1505"/>
      <c r="C301" s="1506"/>
      <c r="D301" s="1507"/>
      <c r="E301" s="87" t="s">
        <v>96</v>
      </c>
      <c r="F301" s="71"/>
      <c r="G301" s="7" t="e">
        <f t="shared" si="55"/>
        <v>#DIV/0!</v>
      </c>
      <c r="H301" s="67"/>
      <c r="I301" s="67"/>
      <c r="J301" s="67"/>
      <c r="O301" s="59" t="e">
        <f t="shared" si="62"/>
        <v>#DIV/0!</v>
      </c>
    </row>
    <row r="302" spans="1:15" ht="17.100000000000001" hidden="1" customHeight="1" x14ac:dyDescent="0.25">
      <c r="A302" s="248"/>
      <c r="B302" s="1505"/>
      <c r="C302" s="1506"/>
      <c r="D302" s="1507"/>
      <c r="E302" s="87" t="s">
        <v>96</v>
      </c>
      <c r="F302" s="71"/>
      <c r="G302" s="7" t="e">
        <f t="shared" si="55"/>
        <v>#DIV/0!</v>
      </c>
      <c r="H302" s="67"/>
      <c r="I302" s="67"/>
      <c r="J302" s="67"/>
      <c r="O302" s="59" t="e">
        <f t="shared" si="62"/>
        <v>#DIV/0!</v>
      </c>
    </row>
    <row r="303" spans="1:15" ht="15.95" hidden="1" customHeight="1" x14ac:dyDescent="0.25">
      <c r="A303" s="248"/>
      <c r="B303" s="1505" t="s">
        <v>897</v>
      </c>
      <c r="C303" s="1506"/>
      <c r="D303" s="1507"/>
      <c r="E303" s="87" t="s">
        <v>96</v>
      </c>
      <c r="F303" s="71"/>
      <c r="G303" s="7" t="e">
        <f t="shared" si="55"/>
        <v>#DIV/0!</v>
      </c>
      <c r="H303" s="67"/>
      <c r="I303" s="67"/>
      <c r="J303" s="67"/>
      <c r="O303" s="59" t="e">
        <f t="shared" si="62"/>
        <v>#DIV/0!</v>
      </c>
    </row>
    <row r="304" spans="1:15" s="1003" customFormat="1" ht="17.100000000000001" hidden="1" customHeight="1" x14ac:dyDescent="0.25">
      <c r="A304" s="998"/>
      <c r="B304" s="1560" t="s">
        <v>321</v>
      </c>
      <c r="C304" s="1561"/>
      <c r="D304" s="1562"/>
      <c r="E304" s="999" t="s">
        <v>117</v>
      </c>
      <c r="F304" s="1000" t="s">
        <v>117</v>
      </c>
      <c r="G304" s="1001" t="s">
        <v>117</v>
      </c>
      <c r="H304" s="1002">
        <f>H276+H281+H287</f>
        <v>0</v>
      </c>
      <c r="I304" s="1002">
        <f t="shared" ref="I304:J304" si="64">I276+I281+I287</f>
        <v>0</v>
      </c>
      <c r="J304" s="1002">
        <f t="shared" si="64"/>
        <v>0</v>
      </c>
      <c r="O304" s="59" t="e">
        <f t="shared" si="62"/>
        <v>#DIV/0!</v>
      </c>
    </row>
    <row r="305" spans="1:15" ht="21.95" hidden="1" customHeight="1" x14ac:dyDescent="0.25">
      <c r="A305" s="1321" t="s">
        <v>70</v>
      </c>
      <c r="B305" s="1322"/>
      <c r="C305" s="1322"/>
      <c r="D305" s="1322"/>
      <c r="E305" s="1322"/>
      <c r="F305" s="1322"/>
      <c r="G305" s="1323"/>
      <c r="H305" s="9">
        <f>H274+H304</f>
        <v>0</v>
      </c>
      <c r="I305" s="9">
        <f t="shared" ref="I305:J305" si="65">I274+I304</f>
        <v>0</v>
      </c>
      <c r="J305" s="9">
        <f t="shared" si="65"/>
        <v>0</v>
      </c>
      <c r="O305" s="59" t="e">
        <f t="shared" si="62"/>
        <v>#DIV/0!</v>
      </c>
    </row>
    <row r="306" spans="1:15" hidden="1" x14ac:dyDescent="0.25">
      <c r="O306" s="59" t="e">
        <f t="shared" si="62"/>
        <v>#DIV/0!</v>
      </c>
    </row>
    <row r="307" spans="1:15" ht="21.95" customHeight="1" x14ac:dyDescent="0.25">
      <c r="B307" s="1563" t="s">
        <v>175</v>
      </c>
      <c r="C307" s="1563"/>
      <c r="D307" s="1563"/>
      <c r="E307" s="1563"/>
      <c r="F307" s="1563"/>
      <c r="G307" s="1563"/>
      <c r="H307" s="1563"/>
      <c r="I307" s="1563"/>
      <c r="J307" s="1563"/>
      <c r="O307" s="59" t="e">
        <f t="shared" si="62"/>
        <v>#DIV/0!</v>
      </c>
    </row>
    <row r="308" spans="1:15" ht="23.45" customHeight="1" x14ac:dyDescent="0.25">
      <c r="A308" s="1360" t="s">
        <v>106</v>
      </c>
      <c r="B308" s="1564" t="s">
        <v>77</v>
      </c>
      <c r="C308" s="1565"/>
      <c r="D308" s="1566"/>
      <c r="E308" s="1418" t="s">
        <v>82</v>
      </c>
      <c r="F308" s="1570" t="s">
        <v>35</v>
      </c>
      <c r="G308" s="1363" t="s">
        <v>111</v>
      </c>
      <c r="H308" s="1358" t="s">
        <v>104</v>
      </c>
      <c r="I308" s="1358"/>
      <c r="J308" s="1358"/>
      <c r="O308" s="59" t="e">
        <f t="shared" si="62"/>
        <v>#DIV/0!</v>
      </c>
    </row>
    <row r="309" spans="1:15" ht="23.45" customHeight="1" x14ac:dyDescent="0.25">
      <c r="A309" s="1361"/>
      <c r="B309" s="1567"/>
      <c r="C309" s="1568"/>
      <c r="D309" s="1569"/>
      <c r="E309" s="1418"/>
      <c r="F309" s="1570"/>
      <c r="G309" s="1363"/>
      <c r="H309" s="66">
        <f>H14</f>
        <v>2025</v>
      </c>
      <c r="I309" s="66">
        <f t="shared" ref="I309:J309" si="66">I14</f>
        <v>2026</v>
      </c>
      <c r="J309" s="66">
        <f t="shared" si="66"/>
        <v>2027</v>
      </c>
      <c r="O309" s="59" t="e">
        <f t="shared" si="62"/>
        <v>#DIV/0!</v>
      </c>
    </row>
    <row r="310" spans="1:15" ht="16.5" customHeight="1" x14ac:dyDescent="0.25">
      <c r="A310" s="80">
        <v>1</v>
      </c>
      <c r="B310" s="1412">
        <v>2</v>
      </c>
      <c r="C310" s="1412"/>
      <c r="D310" s="1412"/>
      <c r="E310" s="81">
        <v>3</v>
      </c>
      <c r="F310" s="81">
        <v>4</v>
      </c>
      <c r="G310" s="81">
        <v>5</v>
      </c>
      <c r="H310" s="113">
        <v>6</v>
      </c>
      <c r="I310" s="113">
        <v>7</v>
      </c>
      <c r="J310" s="113">
        <v>8</v>
      </c>
      <c r="O310" s="59" t="e">
        <f t="shared" si="62"/>
        <v>#DIV/0!</v>
      </c>
    </row>
    <row r="311" spans="1:15" ht="17.100000000000001" hidden="1" customHeight="1" x14ac:dyDescent="0.25">
      <c r="A311" s="36">
        <v>1</v>
      </c>
      <c r="B311" s="1457" t="s">
        <v>151</v>
      </c>
      <c r="C311" s="1458"/>
      <c r="D311" s="1459"/>
      <c r="E311" s="25" t="s">
        <v>117</v>
      </c>
      <c r="F311" s="26" t="s">
        <v>117</v>
      </c>
      <c r="G311" s="27" t="s">
        <v>117</v>
      </c>
      <c r="H311" s="27" t="s">
        <v>117</v>
      </c>
      <c r="I311" s="27" t="s">
        <v>117</v>
      </c>
      <c r="J311" s="27" t="s">
        <v>117</v>
      </c>
      <c r="O311" s="59" t="e">
        <f t="shared" si="62"/>
        <v>#DIV/0!</v>
      </c>
    </row>
    <row r="312" spans="1:15" ht="17.100000000000001" hidden="1" customHeight="1" x14ac:dyDescent="0.25">
      <c r="A312" s="131"/>
      <c r="E312" s="87" t="s">
        <v>96</v>
      </c>
      <c r="F312" s="88"/>
      <c r="G312" s="67" t="e">
        <f t="shared" ref="G312:G386" si="67">H312/F312</f>
        <v>#DIV/0!</v>
      </c>
      <c r="H312" s="101"/>
      <c r="I312" s="101"/>
      <c r="J312" s="101"/>
      <c r="O312" s="59" t="e">
        <f t="shared" si="62"/>
        <v>#DIV/0!</v>
      </c>
    </row>
    <row r="313" spans="1:15" ht="17.100000000000001" hidden="1" customHeight="1" x14ac:dyDescent="0.25">
      <c r="A313" s="92"/>
      <c r="B313" s="1505"/>
      <c r="C313" s="1506"/>
      <c r="D313" s="1507"/>
      <c r="E313" s="87" t="s">
        <v>96</v>
      </c>
      <c r="F313" s="93"/>
      <c r="G313" s="67" t="e">
        <f t="shared" si="67"/>
        <v>#DIV/0!</v>
      </c>
      <c r="H313" s="67"/>
      <c r="I313" s="67"/>
      <c r="J313" s="67"/>
    </row>
    <row r="314" spans="1:15" ht="17.100000000000001" hidden="1" customHeight="1" x14ac:dyDescent="0.25">
      <c r="A314" s="92"/>
      <c r="B314" s="1505"/>
      <c r="C314" s="1506"/>
      <c r="D314" s="1507"/>
      <c r="E314" s="87" t="s">
        <v>96</v>
      </c>
      <c r="F314" s="93"/>
      <c r="G314" s="67" t="e">
        <f t="shared" si="67"/>
        <v>#DIV/0!</v>
      </c>
      <c r="H314" s="67"/>
      <c r="I314" s="67"/>
      <c r="J314" s="67"/>
    </row>
    <row r="315" spans="1:15" ht="17.100000000000001" hidden="1" customHeight="1" x14ac:dyDescent="0.25">
      <c r="A315" s="92"/>
      <c r="B315" s="1505"/>
      <c r="C315" s="1506"/>
      <c r="D315" s="1507"/>
      <c r="E315" s="87" t="s">
        <v>96</v>
      </c>
      <c r="F315" s="93"/>
      <c r="G315" s="67" t="e">
        <f t="shared" si="67"/>
        <v>#DIV/0!</v>
      </c>
      <c r="H315" s="67"/>
      <c r="I315" s="67"/>
      <c r="J315" s="67"/>
    </row>
    <row r="316" spans="1:15" ht="17.100000000000001" hidden="1" customHeight="1" x14ac:dyDescent="0.25">
      <c r="A316" s="92"/>
      <c r="B316" s="964"/>
      <c r="C316" s="965"/>
      <c r="D316" s="966"/>
      <c r="E316" s="87" t="s">
        <v>96</v>
      </c>
      <c r="F316" s="93"/>
      <c r="G316" s="67" t="e">
        <f t="shared" si="67"/>
        <v>#DIV/0!</v>
      </c>
      <c r="H316" s="67"/>
      <c r="I316" s="67"/>
      <c r="J316" s="67"/>
    </row>
    <row r="317" spans="1:15" ht="17.100000000000001" hidden="1" customHeight="1" x14ac:dyDescent="0.25">
      <c r="A317" s="92"/>
      <c r="B317" s="1505"/>
      <c r="C317" s="1506"/>
      <c r="D317" s="1507"/>
      <c r="E317" s="87" t="s">
        <v>96</v>
      </c>
      <c r="F317" s="93"/>
      <c r="G317" s="67" t="e">
        <f t="shared" si="67"/>
        <v>#DIV/0!</v>
      </c>
      <c r="H317" s="67"/>
      <c r="I317" s="67"/>
      <c r="J317" s="67"/>
    </row>
    <row r="318" spans="1:15" ht="17.100000000000001" hidden="1" customHeight="1" x14ac:dyDescent="0.25">
      <c r="A318" s="92"/>
      <c r="B318" s="964"/>
      <c r="C318" s="965"/>
      <c r="D318" s="966"/>
      <c r="E318" s="87" t="s">
        <v>96</v>
      </c>
      <c r="F318" s="93"/>
      <c r="G318" s="67" t="e">
        <f t="shared" si="67"/>
        <v>#DIV/0!</v>
      </c>
      <c r="H318" s="67"/>
      <c r="I318" s="67"/>
      <c r="J318" s="67"/>
    </row>
    <row r="319" spans="1:15" ht="21" hidden="1" customHeight="1" x14ac:dyDescent="0.25">
      <c r="A319" s="92"/>
      <c r="B319" s="1059"/>
      <c r="C319" s="1057"/>
      <c r="D319" s="5"/>
      <c r="E319" s="87" t="s">
        <v>96</v>
      </c>
      <c r="F319" s="93"/>
      <c r="G319" s="67" t="e">
        <f t="shared" si="67"/>
        <v>#DIV/0!</v>
      </c>
      <c r="H319" s="67"/>
      <c r="I319" s="67"/>
      <c r="J319" s="67"/>
    </row>
    <row r="320" spans="1:15" ht="17.100000000000001" hidden="1" customHeight="1" x14ac:dyDescent="0.25">
      <c r="A320" s="92"/>
      <c r="B320" s="964"/>
      <c r="C320" s="965"/>
      <c r="D320" s="966"/>
      <c r="E320" s="87" t="s">
        <v>96</v>
      </c>
      <c r="F320" s="93"/>
      <c r="G320" s="67" t="e">
        <f t="shared" si="67"/>
        <v>#DIV/0!</v>
      </c>
      <c r="H320" s="67"/>
      <c r="I320" s="67"/>
      <c r="J320" s="67"/>
    </row>
    <row r="321" spans="1:10" ht="17.100000000000001" hidden="1" customHeight="1" x14ac:dyDescent="0.25">
      <c r="A321" s="92"/>
      <c r="B321" s="1454"/>
      <c r="C321" s="1455"/>
      <c r="D321" s="1456"/>
      <c r="E321" s="87" t="s">
        <v>96</v>
      </c>
      <c r="F321" s="93"/>
      <c r="G321" s="67" t="e">
        <f t="shared" ref="G321" si="68">H321/F321</f>
        <v>#DIV/0!</v>
      </c>
      <c r="H321" s="67"/>
      <c r="I321" s="67"/>
      <c r="J321" s="67"/>
    </row>
    <row r="322" spans="1:10" ht="17.100000000000001" hidden="1" customHeight="1" x14ac:dyDescent="0.25">
      <c r="A322" s="92"/>
      <c r="B322" s="1454"/>
      <c r="C322" s="1455"/>
      <c r="D322" s="1456"/>
      <c r="E322" s="87" t="s">
        <v>96</v>
      </c>
      <c r="F322" s="93"/>
      <c r="G322" s="67" t="e">
        <f t="shared" si="67"/>
        <v>#DIV/0!</v>
      </c>
      <c r="H322" s="67"/>
      <c r="I322" s="67"/>
      <c r="J322" s="67"/>
    </row>
    <row r="323" spans="1:10" ht="17.100000000000001" hidden="1" customHeight="1" x14ac:dyDescent="0.25">
      <c r="A323" s="98"/>
      <c r="B323" s="1554" t="s">
        <v>71</v>
      </c>
      <c r="C323" s="1555"/>
      <c r="D323" s="1556"/>
      <c r="E323" s="99"/>
      <c r="F323" s="102"/>
      <c r="G323" s="100"/>
      <c r="H323" s="100">
        <f>SUM(H312:H322)</f>
        <v>0</v>
      </c>
      <c r="I323" s="100">
        <f t="shared" ref="I323:J323" si="69">SUM(I312:I322)</f>
        <v>0</v>
      </c>
      <c r="J323" s="100">
        <f t="shared" si="69"/>
        <v>0</v>
      </c>
    </row>
    <row r="324" spans="1:10" ht="17.100000000000001" hidden="1" customHeight="1" x14ac:dyDescent="0.25">
      <c r="A324" s="36">
        <v>2</v>
      </c>
      <c r="B324" s="1457" t="s">
        <v>72</v>
      </c>
      <c r="C324" s="1458"/>
      <c r="D324" s="1459"/>
      <c r="E324" s="25" t="s">
        <v>117</v>
      </c>
      <c r="F324" s="26" t="s">
        <v>117</v>
      </c>
      <c r="G324" s="27" t="s">
        <v>117</v>
      </c>
      <c r="H324" s="27" t="s">
        <v>117</v>
      </c>
      <c r="I324" s="27" t="s">
        <v>117</v>
      </c>
      <c r="J324" s="27" t="s">
        <v>117</v>
      </c>
    </row>
    <row r="325" spans="1:10" ht="17.100000000000001" hidden="1" customHeight="1" x14ac:dyDescent="0.25">
      <c r="A325" s="92"/>
      <c r="B325" s="1508" t="s">
        <v>156</v>
      </c>
      <c r="C325" s="1508"/>
      <c r="D325" s="1508"/>
      <c r="E325" s="87" t="s">
        <v>157</v>
      </c>
      <c r="F325" s="71"/>
      <c r="G325" s="67" t="e">
        <f t="shared" si="67"/>
        <v>#DIV/0!</v>
      </c>
      <c r="H325" s="67"/>
      <c r="I325" s="67"/>
      <c r="J325" s="67"/>
    </row>
    <row r="326" spans="1:10" ht="17.100000000000001" hidden="1" customHeight="1" x14ac:dyDescent="0.25">
      <c r="A326" s="92"/>
      <c r="B326" s="1505"/>
      <c r="C326" s="1506"/>
      <c r="D326" s="1507"/>
      <c r="E326" s="87"/>
      <c r="F326" s="71"/>
      <c r="G326" s="67" t="e">
        <f t="shared" si="67"/>
        <v>#DIV/0!</v>
      </c>
      <c r="H326" s="67"/>
      <c r="I326" s="67"/>
      <c r="J326" s="67"/>
    </row>
    <row r="327" spans="1:10" ht="17.100000000000001" hidden="1" customHeight="1" x14ac:dyDescent="0.25">
      <c r="A327" s="92"/>
      <c r="B327" s="1505"/>
      <c r="C327" s="1506"/>
      <c r="D327" s="1507"/>
      <c r="E327" s="87"/>
      <c r="F327" s="71"/>
      <c r="G327" s="67" t="e">
        <f t="shared" si="67"/>
        <v>#DIV/0!</v>
      </c>
      <c r="H327" s="67"/>
      <c r="I327" s="67"/>
      <c r="J327" s="67"/>
    </row>
    <row r="328" spans="1:10" ht="17.100000000000001" hidden="1" customHeight="1" x14ac:dyDescent="0.25">
      <c r="A328" s="92"/>
      <c r="B328" s="1505"/>
      <c r="C328" s="1506"/>
      <c r="D328" s="1507"/>
      <c r="E328" s="87"/>
      <c r="F328" s="71"/>
      <c r="G328" s="67" t="e">
        <f t="shared" si="67"/>
        <v>#DIV/0!</v>
      </c>
      <c r="H328" s="67"/>
      <c r="I328" s="67"/>
      <c r="J328" s="67"/>
    </row>
    <row r="329" spans="1:10" ht="17.100000000000001" hidden="1" customHeight="1" x14ac:dyDescent="0.25">
      <c r="A329" s="92"/>
      <c r="B329" s="1505"/>
      <c r="C329" s="1506"/>
      <c r="D329" s="1507"/>
      <c r="E329" s="87"/>
      <c r="F329" s="71"/>
      <c r="G329" s="67" t="e">
        <f t="shared" si="67"/>
        <v>#DIV/0!</v>
      </c>
      <c r="H329" s="67"/>
      <c r="I329" s="67"/>
      <c r="J329" s="67"/>
    </row>
    <row r="330" spans="1:10" ht="17.100000000000001" hidden="1" customHeight="1" x14ac:dyDescent="0.25">
      <c r="A330" s="92"/>
      <c r="B330" s="1505"/>
      <c r="C330" s="1506"/>
      <c r="D330" s="1507"/>
      <c r="E330" s="87"/>
      <c r="F330" s="71"/>
      <c r="G330" s="67" t="e">
        <f t="shared" si="67"/>
        <v>#DIV/0!</v>
      </c>
      <c r="H330" s="67"/>
      <c r="I330" s="67"/>
      <c r="J330" s="67"/>
    </row>
    <row r="331" spans="1:10" ht="17.100000000000001" hidden="1" customHeight="1" x14ac:dyDescent="0.25">
      <c r="A331" s="92"/>
      <c r="B331" s="1505"/>
      <c r="C331" s="1506"/>
      <c r="D331" s="1507"/>
      <c r="E331" s="87"/>
      <c r="F331" s="71"/>
      <c r="G331" s="67" t="e">
        <f t="shared" si="67"/>
        <v>#DIV/0!</v>
      </c>
      <c r="H331" s="67"/>
      <c r="I331" s="67"/>
      <c r="J331" s="67"/>
    </row>
    <row r="332" spans="1:10" ht="17.100000000000001" hidden="1" customHeight="1" x14ac:dyDescent="0.25">
      <c r="A332" s="92"/>
      <c r="B332" s="1505"/>
      <c r="C332" s="1506"/>
      <c r="D332" s="1507"/>
      <c r="E332" s="87"/>
      <c r="F332" s="71"/>
      <c r="G332" s="67" t="e">
        <f t="shared" si="67"/>
        <v>#DIV/0!</v>
      </c>
      <c r="H332" s="67"/>
      <c r="I332" s="67"/>
      <c r="J332" s="67"/>
    </row>
    <row r="333" spans="1:10" ht="17.100000000000001" hidden="1" customHeight="1" x14ac:dyDescent="0.25">
      <c r="A333" s="92"/>
      <c r="B333" s="1505"/>
      <c r="C333" s="1506"/>
      <c r="D333" s="1507"/>
      <c r="E333" s="87"/>
      <c r="F333" s="71"/>
      <c r="G333" s="67" t="e">
        <f t="shared" si="67"/>
        <v>#DIV/0!</v>
      </c>
      <c r="H333" s="67"/>
      <c r="I333" s="67"/>
      <c r="J333" s="67"/>
    </row>
    <row r="334" spans="1:10" ht="17.100000000000001" hidden="1" customHeight="1" x14ac:dyDescent="0.25">
      <c r="A334" s="92"/>
      <c r="B334" s="1505"/>
      <c r="C334" s="1506"/>
      <c r="D334" s="1507"/>
      <c r="E334" s="87"/>
      <c r="F334" s="71"/>
      <c r="G334" s="67" t="e">
        <f t="shared" si="67"/>
        <v>#DIV/0!</v>
      </c>
      <c r="H334" s="67"/>
      <c r="I334" s="67"/>
      <c r="J334" s="67"/>
    </row>
    <row r="335" spans="1:10" ht="17.100000000000001" hidden="1" customHeight="1" x14ac:dyDescent="0.25">
      <c r="A335" s="92"/>
      <c r="B335" s="1505"/>
      <c r="C335" s="1506"/>
      <c r="D335" s="1507"/>
      <c r="E335" s="87"/>
      <c r="F335" s="71"/>
      <c r="G335" s="67" t="e">
        <f t="shared" si="67"/>
        <v>#DIV/0!</v>
      </c>
      <c r="H335" s="67"/>
      <c r="I335" s="67"/>
      <c r="J335" s="67"/>
    </row>
    <row r="336" spans="1:10" ht="17.100000000000001" hidden="1" customHeight="1" x14ac:dyDescent="0.25">
      <c r="A336" s="92"/>
      <c r="B336" s="1505"/>
      <c r="C336" s="1506"/>
      <c r="D336" s="1507"/>
      <c r="E336" s="87"/>
      <c r="F336" s="71"/>
      <c r="G336" s="67" t="e">
        <f t="shared" si="67"/>
        <v>#DIV/0!</v>
      </c>
      <c r="H336" s="67"/>
      <c r="I336" s="67"/>
      <c r="J336" s="67"/>
    </row>
    <row r="337" spans="1:10" ht="17.100000000000001" hidden="1" customHeight="1" x14ac:dyDescent="0.25">
      <c r="A337" s="92"/>
      <c r="B337" s="1505"/>
      <c r="C337" s="1506"/>
      <c r="D337" s="1507"/>
      <c r="E337" s="87"/>
      <c r="F337" s="71"/>
      <c r="G337" s="67" t="e">
        <f t="shared" si="67"/>
        <v>#DIV/0!</v>
      </c>
      <c r="H337" s="67"/>
      <c r="I337" s="67"/>
      <c r="J337" s="67"/>
    </row>
    <row r="338" spans="1:10" ht="17.100000000000001" hidden="1" customHeight="1" x14ac:dyDescent="0.25">
      <c r="A338" s="92"/>
      <c r="B338" s="1505"/>
      <c r="C338" s="1506"/>
      <c r="D338" s="1507"/>
      <c r="E338" s="87"/>
      <c r="F338" s="71"/>
      <c r="G338" s="67" t="e">
        <f t="shared" si="67"/>
        <v>#DIV/0!</v>
      </c>
      <c r="H338" s="67"/>
      <c r="I338" s="67"/>
      <c r="J338" s="67"/>
    </row>
    <row r="339" spans="1:10" ht="17.100000000000001" hidden="1" customHeight="1" x14ac:dyDescent="0.25">
      <c r="A339" s="92"/>
      <c r="B339" s="1508"/>
      <c r="C339" s="1508"/>
      <c r="D339" s="1508"/>
      <c r="E339" s="87"/>
      <c r="F339" s="71"/>
      <c r="G339" s="67" t="e">
        <f t="shared" si="67"/>
        <v>#DIV/0!</v>
      </c>
      <c r="H339" s="67"/>
      <c r="I339" s="67"/>
      <c r="J339" s="67"/>
    </row>
    <row r="340" spans="1:10" ht="17.100000000000001" hidden="1" customHeight="1" x14ac:dyDescent="0.25">
      <c r="A340" s="98"/>
      <c r="B340" s="1554" t="s">
        <v>71</v>
      </c>
      <c r="C340" s="1555"/>
      <c r="D340" s="1556"/>
      <c r="E340" s="99"/>
      <c r="F340" s="102"/>
      <c r="G340" s="100"/>
      <c r="H340" s="100">
        <f>SUM(H325:H339)</f>
        <v>0</v>
      </c>
      <c r="I340" s="100">
        <f t="shared" ref="I340:J340" si="70">SUM(I325:I339)</f>
        <v>0</v>
      </c>
      <c r="J340" s="100">
        <f t="shared" si="70"/>
        <v>0</v>
      </c>
    </row>
    <row r="341" spans="1:10" ht="32.1" hidden="1" customHeight="1" x14ac:dyDescent="0.25">
      <c r="A341" s="24">
        <v>3</v>
      </c>
      <c r="B341" s="1451" t="s">
        <v>158</v>
      </c>
      <c r="C341" s="1452"/>
      <c r="D341" s="1453"/>
      <c r="E341" s="25" t="s">
        <v>117</v>
      </c>
      <c r="F341" s="26" t="s">
        <v>117</v>
      </c>
      <c r="G341" s="27" t="s">
        <v>117</v>
      </c>
      <c r="H341" s="27" t="s">
        <v>117</v>
      </c>
      <c r="I341" s="27" t="s">
        <v>117</v>
      </c>
      <c r="J341" s="27" t="s">
        <v>117</v>
      </c>
    </row>
    <row r="342" spans="1:10" ht="17.100000000000001" hidden="1" customHeight="1" x14ac:dyDescent="0.25">
      <c r="A342" s="92"/>
      <c r="B342" s="1383"/>
      <c r="C342" s="1416"/>
      <c r="D342" s="1384"/>
      <c r="E342" s="87" t="s">
        <v>96</v>
      </c>
      <c r="F342" s="71"/>
      <c r="G342" s="67" t="e">
        <f t="shared" si="67"/>
        <v>#DIV/0!</v>
      </c>
      <c r="H342" s="67"/>
      <c r="I342" s="67"/>
      <c r="J342" s="67"/>
    </row>
    <row r="343" spans="1:10" ht="17.100000000000001" hidden="1" customHeight="1" x14ac:dyDescent="0.25">
      <c r="A343" s="92"/>
      <c r="B343" s="1383"/>
      <c r="C343" s="1416"/>
      <c r="D343" s="1384"/>
      <c r="E343" s="87" t="s">
        <v>96</v>
      </c>
      <c r="F343" s="71"/>
      <c r="G343" s="67" t="e">
        <f t="shared" si="67"/>
        <v>#DIV/0!</v>
      </c>
      <c r="H343" s="67"/>
      <c r="I343" s="67"/>
      <c r="J343" s="67"/>
    </row>
    <row r="344" spans="1:10" ht="17.100000000000001" hidden="1" customHeight="1" x14ac:dyDescent="0.25">
      <c r="A344" s="92"/>
      <c r="B344" s="1383"/>
      <c r="C344" s="1416"/>
      <c r="D344" s="1384"/>
      <c r="E344" s="87" t="s">
        <v>96</v>
      </c>
      <c r="F344" s="71"/>
      <c r="G344" s="67" t="e">
        <f t="shared" si="67"/>
        <v>#DIV/0!</v>
      </c>
      <c r="H344" s="67"/>
      <c r="I344" s="67"/>
      <c r="J344" s="67"/>
    </row>
    <row r="345" spans="1:10" ht="17.100000000000001" hidden="1" customHeight="1" x14ac:dyDescent="0.25">
      <c r="A345" s="98"/>
      <c r="B345" s="1554" t="s">
        <v>71</v>
      </c>
      <c r="C345" s="1555"/>
      <c r="D345" s="1556"/>
      <c r="E345" s="99"/>
      <c r="F345" s="102"/>
      <c r="G345" s="100"/>
      <c r="H345" s="100">
        <f>SUM(H342:H344)</f>
        <v>0</v>
      </c>
      <c r="I345" s="100">
        <f t="shared" ref="I345:J345" si="71">SUM(I342:I344)</f>
        <v>0</v>
      </c>
      <c r="J345" s="100">
        <f t="shared" si="71"/>
        <v>0</v>
      </c>
    </row>
    <row r="346" spans="1:10" ht="32.1" hidden="1" customHeight="1" x14ac:dyDescent="0.25">
      <c r="A346" s="24">
        <v>4</v>
      </c>
      <c r="B346" s="1451" t="s">
        <v>73</v>
      </c>
      <c r="C346" s="1452"/>
      <c r="D346" s="1453"/>
      <c r="E346" s="25" t="s">
        <v>117</v>
      </c>
      <c r="F346" s="26" t="s">
        <v>117</v>
      </c>
      <c r="G346" s="27" t="s">
        <v>117</v>
      </c>
      <c r="H346" s="27" t="s">
        <v>117</v>
      </c>
      <c r="I346" s="27" t="s">
        <v>117</v>
      </c>
      <c r="J346" s="27" t="s">
        <v>117</v>
      </c>
    </row>
    <row r="347" spans="1:10" ht="17.100000000000001" hidden="1" customHeight="1" x14ac:dyDescent="0.25">
      <c r="A347" s="92"/>
      <c r="B347" s="1517"/>
      <c r="C347" s="1518"/>
      <c r="D347" s="1519"/>
      <c r="E347" s="87" t="s">
        <v>96</v>
      </c>
      <c r="F347" s="71"/>
      <c r="G347" s="67" t="e">
        <f t="shared" si="67"/>
        <v>#DIV/0!</v>
      </c>
      <c r="H347" s="67"/>
      <c r="I347" s="67"/>
      <c r="J347" s="67"/>
    </row>
    <row r="348" spans="1:10" ht="17.100000000000001" hidden="1" customHeight="1" x14ac:dyDescent="0.25">
      <c r="A348" s="92"/>
      <c r="B348" s="1517"/>
      <c r="C348" s="1518"/>
      <c r="D348" s="1519"/>
      <c r="E348" s="87" t="s">
        <v>96</v>
      </c>
      <c r="F348" s="71"/>
      <c r="G348" s="67" t="e">
        <f t="shared" si="67"/>
        <v>#DIV/0!</v>
      </c>
      <c r="H348" s="67"/>
      <c r="I348" s="67"/>
      <c r="J348" s="67"/>
    </row>
    <row r="349" spans="1:10" ht="17.100000000000001" hidden="1" customHeight="1" x14ac:dyDescent="0.25">
      <c r="A349" s="92"/>
      <c r="B349" s="1517"/>
      <c r="C349" s="1518"/>
      <c r="D349" s="1519"/>
      <c r="E349" s="87" t="s">
        <v>96</v>
      </c>
      <c r="F349" s="71"/>
      <c r="G349" s="67" t="e">
        <f t="shared" si="67"/>
        <v>#DIV/0!</v>
      </c>
      <c r="H349" s="67"/>
      <c r="I349" s="67"/>
      <c r="J349" s="67"/>
    </row>
    <row r="350" spans="1:10" ht="17.100000000000001" hidden="1" customHeight="1" x14ac:dyDescent="0.25">
      <c r="A350" s="92"/>
      <c r="B350" s="1517"/>
      <c r="C350" s="1518"/>
      <c r="D350" s="1519"/>
      <c r="E350" s="87" t="s">
        <v>96</v>
      </c>
      <c r="F350" s="71"/>
      <c r="G350" s="115" t="e">
        <f>H350/F350</f>
        <v>#DIV/0!</v>
      </c>
      <c r="H350" s="67"/>
      <c r="I350" s="67"/>
      <c r="J350" s="67"/>
    </row>
    <row r="351" spans="1:10" ht="17.100000000000001" hidden="1" customHeight="1" x14ac:dyDescent="0.25">
      <c r="A351" s="92"/>
      <c r="B351" s="1517"/>
      <c r="C351" s="1518"/>
      <c r="D351" s="1519"/>
      <c r="E351" s="87" t="s">
        <v>96</v>
      </c>
      <c r="F351" s="71"/>
      <c r="G351" s="115" t="e">
        <f>H351/F351</f>
        <v>#DIV/0!</v>
      </c>
      <c r="H351" s="67"/>
      <c r="I351" s="67"/>
      <c r="J351" s="67"/>
    </row>
    <row r="352" spans="1:10" ht="17.100000000000001" hidden="1" customHeight="1" x14ac:dyDescent="0.25">
      <c r="A352" s="92"/>
      <c r="B352" s="1517"/>
      <c r="C352" s="1518"/>
      <c r="D352" s="1519"/>
      <c r="E352" s="87" t="s">
        <v>96</v>
      </c>
      <c r="F352" s="71"/>
      <c r="G352" s="115" t="e">
        <f>H352/F352</f>
        <v>#DIV/0!</v>
      </c>
      <c r="H352" s="67"/>
      <c r="I352" s="67"/>
      <c r="J352" s="67"/>
    </row>
    <row r="353" spans="1:10" ht="17.100000000000001" hidden="1" customHeight="1" x14ac:dyDescent="0.25">
      <c r="A353" s="98"/>
      <c r="B353" s="1554" t="s">
        <v>71</v>
      </c>
      <c r="C353" s="1555"/>
      <c r="D353" s="1556"/>
      <c r="E353" s="99"/>
      <c r="F353" s="102"/>
      <c r="G353" s="100"/>
      <c r="H353" s="100">
        <f>SUM(H347:H352)</f>
        <v>0</v>
      </c>
      <c r="I353" s="100">
        <f t="shared" ref="I353:J353" si="72">SUM(I347:I352)</f>
        <v>0</v>
      </c>
      <c r="J353" s="100">
        <f t="shared" si="72"/>
        <v>0</v>
      </c>
    </row>
    <row r="354" spans="1:10" ht="17.100000000000001" customHeight="1" x14ac:dyDescent="0.25">
      <c r="A354" s="36">
        <v>5</v>
      </c>
      <c r="B354" s="1451" t="s">
        <v>159</v>
      </c>
      <c r="C354" s="1452"/>
      <c r="D354" s="1453"/>
      <c r="E354" s="25" t="s">
        <v>117</v>
      </c>
      <c r="F354" s="26" t="s">
        <v>117</v>
      </c>
      <c r="G354" s="27" t="s">
        <v>117</v>
      </c>
      <c r="H354" s="27" t="s">
        <v>117</v>
      </c>
      <c r="I354" s="27" t="s">
        <v>117</v>
      </c>
      <c r="J354" s="27" t="s">
        <v>117</v>
      </c>
    </row>
    <row r="355" spans="1:10" ht="17.100000000000001" customHeight="1" x14ac:dyDescent="0.25">
      <c r="A355" s="92"/>
      <c r="B355" s="1454" t="s">
        <v>826</v>
      </c>
      <c r="C355" s="1455"/>
      <c r="D355" s="1456"/>
      <c r="E355" s="87" t="s">
        <v>96</v>
      </c>
      <c r="F355" s="93">
        <v>10</v>
      </c>
      <c r="G355" s="67">
        <f t="shared" si="67"/>
        <v>5000</v>
      </c>
      <c r="H355" s="67">
        <v>50000</v>
      </c>
      <c r="I355" s="67"/>
      <c r="J355" s="67"/>
    </row>
    <row r="356" spans="1:10" ht="17.100000000000001" customHeight="1" x14ac:dyDescent="0.25">
      <c r="A356" s="92"/>
      <c r="B356" s="1383" t="s">
        <v>705</v>
      </c>
      <c r="C356" s="1416"/>
      <c r="D356" s="1384"/>
      <c r="E356" s="87" t="s">
        <v>706</v>
      </c>
      <c r="F356" s="93">
        <v>50</v>
      </c>
      <c r="G356" s="67">
        <f t="shared" si="67"/>
        <v>3000</v>
      </c>
      <c r="H356" s="67">
        <v>150000</v>
      </c>
      <c r="I356" s="67"/>
      <c r="J356" s="67"/>
    </row>
    <row r="357" spans="1:10" ht="17.100000000000001" customHeight="1" x14ac:dyDescent="0.25">
      <c r="A357" s="92"/>
      <c r="B357" s="1383" t="s">
        <v>762</v>
      </c>
      <c r="C357" s="1416"/>
      <c r="D357" s="1384"/>
      <c r="E357" s="87" t="s">
        <v>96</v>
      </c>
      <c r="F357" s="93">
        <v>300</v>
      </c>
      <c r="G357" s="67">
        <f t="shared" si="67"/>
        <v>60</v>
      </c>
      <c r="H357" s="67">
        <v>18000</v>
      </c>
      <c r="I357" s="67"/>
      <c r="J357" s="67"/>
    </row>
    <row r="358" spans="1:10" ht="17.100000000000001" hidden="1" customHeight="1" x14ac:dyDescent="0.25">
      <c r="A358" s="92"/>
      <c r="B358" s="1517"/>
      <c r="C358" s="1518"/>
      <c r="D358" s="1519"/>
      <c r="E358" s="87" t="s">
        <v>96</v>
      </c>
      <c r="F358" s="93"/>
      <c r="G358" s="67" t="e">
        <f t="shared" si="67"/>
        <v>#DIV/0!</v>
      </c>
      <c r="H358" s="67"/>
      <c r="I358" s="67"/>
      <c r="J358" s="67"/>
    </row>
    <row r="359" spans="1:10" ht="17.100000000000001" hidden="1" customHeight="1" x14ac:dyDescent="0.25">
      <c r="A359" s="92"/>
      <c r="B359" s="1517"/>
      <c r="C359" s="1518"/>
      <c r="D359" s="1519"/>
      <c r="E359" s="87" t="s">
        <v>96</v>
      </c>
      <c r="F359" s="93"/>
      <c r="G359" s="67" t="e">
        <f t="shared" si="67"/>
        <v>#DIV/0!</v>
      </c>
      <c r="H359" s="67"/>
      <c r="I359" s="67"/>
      <c r="J359" s="67"/>
    </row>
    <row r="360" spans="1:10" ht="17.100000000000001" hidden="1" customHeight="1" x14ac:dyDescent="0.25">
      <c r="A360" s="92"/>
      <c r="B360" s="1517"/>
      <c r="C360" s="1518"/>
      <c r="D360" s="1519"/>
      <c r="E360" s="87" t="s">
        <v>96</v>
      </c>
      <c r="F360" s="93"/>
      <c r="G360" s="67" t="e">
        <f t="shared" si="67"/>
        <v>#DIV/0!</v>
      </c>
      <c r="H360" s="67"/>
      <c r="I360" s="67"/>
      <c r="J360" s="67"/>
    </row>
    <row r="361" spans="1:10" ht="17.100000000000001" hidden="1" customHeight="1" x14ac:dyDescent="0.25">
      <c r="A361" s="92"/>
      <c r="B361" s="1517"/>
      <c r="C361" s="1518"/>
      <c r="D361" s="1519"/>
      <c r="E361" s="87" t="s">
        <v>96</v>
      </c>
      <c r="F361" s="93"/>
      <c r="G361" s="67" t="e">
        <f t="shared" si="67"/>
        <v>#DIV/0!</v>
      </c>
      <c r="H361" s="67"/>
      <c r="I361" s="67"/>
      <c r="J361" s="67"/>
    </row>
    <row r="362" spans="1:10" ht="17.100000000000001" hidden="1" customHeight="1" x14ac:dyDescent="0.25">
      <c r="A362" s="92"/>
      <c r="B362" s="1517"/>
      <c r="C362" s="1518"/>
      <c r="D362" s="1519"/>
      <c r="E362" s="87" t="s">
        <v>96</v>
      </c>
      <c r="F362" s="93"/>
      <c r="G362" s="67" t="e">
        <f t="shared" si="67"/>
        <v>#DIV/0!</v>
      </c>
      <c r="H362" s="67"/>
      <c r="I362" s="67"/>
      <c r="J362" s="67"/>
    </row>
    <row r="363" spans="1:10" ht="17.100000000000001" hidden="1" customHeight="1" x14ac:dyDescent="0.25">
      <c r="A363" s="92"/>
      <c r="B363" s="1517"/>
      <c r="C363" s="1518"/>
      <c r="D363" s="1519"/>
      <c r="E363" s="87" t="s">
        <v>96</v>
      </c>
      <c r="F363" s="93"/>
      <c r="G363" s="67" t="e">
        <f t="shared" si="67"/>
        <v>#DIV/0!</v>
      </c>
      <c r="H363" s="67"/>
      <c r="I363" s="67"/>
      <c r="J363" s="67"/>
    </row>
    <row r="364" spans="1:10" ht="17.100000000000001" hidden="1" customHeight="1" x14ac:dyDescent="0.25">
      <c r="A364" s="92"/>
      <c r="B364" s="1517"/>
      <c r="C364" s="1518"/>
      <c r="D364" s="1519"/>
      <c r="E364" s="87" t="s">
        <v>96</v>
      </c>
      <c r="F364" s="93"/>
      <c r="G364" s="67" t="e">
        <f t="shared" si="67"/>
        <v>#DIV/0!</v>
      </c>
      <c r="H364" s="67"/>
      <c r="I364" s="67"/>
      <c r="J364" s="67"/>
    </row>
    <row r="365" spans="1:10" ht="17.100000000000001" hidden="1" customHeight="1" x14ac:dyDescent="0.25">
      <c r="A365" s="92"/>
      <c r="B365" s="1517"/>
      <c r="C365" s="1518"/>
      <c r="D365" s="1519"/>
      <c r="E365" s="87" t="s">
        <v>96</v>
      </c>
      <c r="F365" s="93"/>
      <c r="G365" s="67" t="e">
        <f t="shared" si="67"/>
        <v>#DIV/0!</v>
      </c>
      <c r="H365" s="67"/>
      <c r="I365" s="67"/>
      <c r="J365" s="67"/>
    </row>
    <row r="366" spans="1:10" ht="17.100000000000001" hidden="1" customHeight="1" x14ac:dyDescent="0.25">
      <c r="A366" s="92"/>
      <c r="B366" s="1517"/>
      <c r="C366" s="1518"/>
      <c r="D366" s="1519"/>
      <c r="E366" s="87" t="s">
        <v>96</v>
      </c>
      <c r="F366" s="93"/>
      <c r="G366" s="67" t="e">
        <f t="shared" si="67"/>
        <v>#DIV/0!</v>
      </c>
      <c r="H366" s="67"/>
      <c r="I366" s="67"/>
      <c r="J366" s="67"/>
    </row>
    <row r="367" spans="1:10" ht="17.100000000000001" hidden="1" customHeight="1" x14ac:dyDescent="0.25">
      <c r="A367" s="92"/>
      <c r="B367" s="1517"/>
      <c r="C367" s="1518"/>
      <c r="D367" s="1519"/>
      <c r="E367" s="87" t="s">
        <v>96</v>
      </c>
      <c r="F367" s="93"/>
      <c r="G367" s="67" t="e">
        <f t="shared" si="67"/>
        <v>#DIV/0!</v>
      </c>
      <c r="H367" s="67"/>
      <c r="I367" s="67"/>
      <c r="J367" s="67"/>
    </row>
    <row r="368" spans="1:10" ht="17.100000000000001" hidden="1" customHeight="1" x14ac:dyDescent="0.25">
      <c r="A368" s="92"/>
      <c r="B368" s="1517"/>
      <c r="C368" s="1518"/>
      <c r="D368" s="1519"/>
      <c r="E368" s="87" t="s">
        <v>96</v>
      </c>
      <c r="F368" s="93"/>
      <c r="G368" s="67" t="e">
        <f t="shared" si="67"/>
        <v>#DIV/0!</v>
      </c>
      <c r="H368" s="67"/>
      <c r="I368" s="67"/>
      <c r="J368" s="67"/>
    </row>
    <row r="369" spans="1:10" ht="17.100000000000001" hidden="1" customHeight="1" x14ac:dyDescent="0.25">
      <c r="A369" s="92"/>
      <c r="B369" s="1517"/>
      <c r="C369" s="1518"/>
      <c r="D369" s="1519"/>
      <c r="E369" s="87" t="s">
        <v>96</v>
      </c>
      <c r="F369" s="93"/>
      <c r="G369" s="67" t="e">
        <f t="shared" si="67"/>
        <v>#DIV/0!</v>
      </c>
      <c r="H369" s="67"/>
      <c r="I369" s="67"/>
      <c r="J369" s="67"/>
    </row>
    <row r="370" spans="1:10" ht="33.950000000000003" hidden="1" customHeight="1" x14ac:dyDescent="0.25">
      <c r="A370" s="92"/>
      <c r="B370" s="1383" t="s">
        <v>876</v>
      </c>
      <c r="C370" s="1416"/>
      <c r="D370" s="1384"/>
      <c r="E370" s="87" t="s">
        <v>96</v>
      </c>
      <c r="F370" s="71"/>
      <c r="G370" s="67" t="e">
        <f t="shared" si="67"/>
        <v>#DIV/0!</v>
      </c>
      <c r="H370" s="67"/>
      <c r="I370" s="67"/>
      <c r="J370" s="67"/>
    </row>
    <row r="371" spans="1:10" ht="17.100000000000001" customHeight="1" x14ac:dyDescent="0.25">
      <c r="A371" s="98"/>
      <c r="B371" s="1554" t="s">
        <v>71</v>
      </c>
      <c r="C371" s="1555"/>
      <c r="D371" s="1556"/>
      <c r="E371" s="99"/>
      <c r="F371" s="102"/>
      <c r="G371" s="100"/>
      <c r="H371" s="100">
        <f>SUM(H355:H370)</f>
        <v>218000</v>
      </c>
      <c r="I371" s="100">
        <f t="shared" ref="I371:J371" si="73">SUM(I355:I370)</f>
        <v>0</v>
      </c>
      <c r="J371" s="100">
        <f t="shared" si="73"/>
        <v>0</v>
      </c>
    </row>
    <row r="372" spans="1:10" ht="17.100000000000001" hidden="1" customHeight="1" x14ac:dyDescent="0.25">
      <c r="A372" s="36">
        <v>6</v>
      </c>
      <c r="B372" s="1451" t="s">
        <v>160</v>
      </c>
      <c r="C372" s="1452"/>
      <c r="D372" s="1453"/>
      <c r="E372" s="25" t="s">
        <v>117</v>
      </c>
      <c r="F372" s="26" t="s">
        <v>117</v>
      </c>
      <c r="G372" s="27" t="s">
        <v>117</v>
      </c>
      <c r="H372" s="27" t="s">
        <v>117</v>
      </c>
      <c r="I372" s="27" t="s">
        <v>117</v>
      </c>
      <c r="J372" s="27" t="s">
        <v>117</v>
      </c>
    </row>
    <row r="373" spans="1:10" ht="17.100000000000001" hidden="1" customHeight="1" x14ac:dyDescent="0.25">
      <c r="A373" s="92"/>
      <c r="B373" s="1508"/>
      <c r="C373" s="1508"/>
      <c r="D373" s="1508"/>
      <c r="E373" s="87" t="s">
        <v>96</v>
      </c>
      <c r="F373" s="71"/>
      <c r="G373" s="67" t="e">
        <f t="shared" si="67"/>
        <v>#DIV/0!</v>
      </c>
      <c r="H373" s="67"/>
      <c r="I373" s="67"/>
      <c r="J373" s="67"/>
    </row>
    <row r="374" spans="1:10" ht="17.25" hidden="1" customHeight="1" x14ac:dyDescent="0.25">
      <c r="A374" s="92"/>
      <c r="B374" s="1508" t="s">
        <v>842</v>
      </c>
      <c r="C374" s="1508"/>
      <c r="D374" s="1508"/>
      <c r="E374" s="87" t="s">
        <v>828</v>
      </c>
      <c r="F374" s="71">
        <v>1</v>
      </c>
      <c r="G374" s="67">
        <f t="shared" si="67"/>
        <v>0</v>
      </c>
      <c r="H374" s="67"/>
      <c r="I374" s="67"/>
      <c r="J374" s="67"/>
    </row>
    <row r="375" spans="1:10" ht="17.100000000000001" customHeight="1" x14ac:dyDescent="0.25">
      <c r="A375" s="92"/>
      <c r="B375" s="1505" t="s">
        <v>840</v>
      </c>
      <c r="C375" s="1506"/>
      <c r="D375" s="1507"/>
      <c r="E375" s="87" t="s">
        <v>96</v>
      </c>
      <c r="F375" s="71">
        <v>80</v>
      </c>
      <c r="G375" s="67">
        <f t="shared" si="67"/>
        <v>2500</v>
      </c>
      <c r="H375" s="67">
        <v>200000</v>
      </c>
      <c r="I375" s="67"/>
      <c r="J375" s="67"/>
    </row>
    <row r="376" spans="1:10" ht="17.100000000000001" customHeight="1" x14ac:dyDescent="0.25">
      <c r="A376" s="92"/>
      <c r="B376" s="1505" t="s">
        <v>705</v>
      </c>
      <c r="C376" s="1506"/>
      <c r="D376" s="1507"/>
      <c r="E376" s="87" t="s">
        <v>706</v>
      </c>
      <c r="F376" s="71">
        <v>40</v>
      </c>
      <c r="G376" s="67">
        <f t="shared" si="67"/>
        <v>2500</v>
      </c>
      <c r="H376" s="67">
        <v>100000</v>
      </c>
      <c r="I376" s="67"/>
      <c r="J376" s="67"/>
    </row>
    <row r="377" spans="1:10" ht="17.100000000000001" hidden="1" customHeight="1" x14ac:dyDescent="0.25">
      <c r="A377" s="92"/>
      <c r="B377" s="1505"/>
      <c r="C377" s="1506"/>
      <c r="D377" s="1507"/>
      <c r="E377" s="87" t="s">
        <v>756</v>
      </c>
      <c r="F377" s="71"/>
      <c r="G377" s="67" t="e">
        <f>H377/F377</f>
        <v>#DIV/0!</v>
      </c>
      <c r="H377" s="67"/>
      <c r="I377" s="67"/>
      <c r="J377" s="67"/>
    </row>
    <row r="378" spans="1:10" ht="15" hidden="1" customHeight="1" x14ac:dyDescent="0.25">
      <c r="A378" s="92"/>
      <c r="B378" s="1508"/>
      <c r="C378" s="1508"/>
      <c r="D378" s="1508"/>
      <c r="E378" s="87"/>
      <c r="F378" s="71"/>
      <c r="G378" s="67"/>
      <c r="H378" s="67"/>
      <c r="I378" s="67"/>
      <c r="J378" s="67"/>
    </row>
    <row r="379" spans="1:10" ht="17.100000000000001" customHeight="1" x14ac:dyDescent="0.25">
      <c r="A379" s="98"/>
      <c r="B379" s="1554" t="s">
        <v>71</v>
      </c>
      <c r="C379" s="1555"/>
      <c r="D379" s="1556"/>
      <c r="E379" s="99"/>
      <c r="F379" s="102"/>
      <c r="G379" s="100"/>
      <c r="H379" s="100">
        <f>H375+H376+H377+H374</f>
        <v>300000</v>
      </c>
      <c r="I379" s="100">
        <f t="shared" ref="I379:J379" si="74">SUM(I373:I378)</f>
        <v>0</v>
      </c>
      <c r="J379" s="100">
        <f t="shared" si="74"/>
        <v>0</v>
      </c>
    </row>
    <row r="380" spans="1:10" ht="45.75" customHeight="1" x14ac:dyDescent="0.25">
      <c r="A380" s="95">
        <v>7</v>
      </c>
      <c r="B380" s="1551" t="s">
        <v>887</v>
      </c>
      <c r="C380" s="1552"/>
      <c r="D380" s="1553"/>
      <c r="E380" s="84"/>
      <c r="F380" s="85"/>
      <c r="G380" s="96" t="e">
        <f>H380/F380</f>
        <v>#DIV/0!</v>
      </c>
      <c r="H380" s="86"/>
      <c r="I380" s="86"/>
      <c r="J380" s="86"/>
    </row>
    <row r="381" spans="1:10" ht="17.100000000000001" customHeight="1" x14ac:dyDescent="0.25">
      <c r="A381" s="92"/>
      <c r="B381" s="1505" t="s">
        <v>760</v>
      </c>
      <c r="C381" s="1506"/>
      <c r="D381" s="1507"/>
      <c r="E381" s="87" t="s">
        <v>96</v>
      </c>
      <c r="F381" s="71">
        <v>400</v>
      </c>
      <c r="G381" s="67">
        <f>H381/F381</f>
        <v>664.2</v>
      </c>
      <c r="H381" s="67">
        <v>265680</v>
      </c>
      <c r="I381" s="67"/>
      <c r="J381" s="67"/>
    </row>
    <row r="382" spans="1:10" ht="17.100000000000001" customHeight="1" x14ac:dyDescent="0.25">
      <c r="A382" s="92"/>
      <c r="B382" s="1508" t="s">
        <v>888</v>
      </c>
      <c r="C382" s="1508"/>
      <c r="D382" s="1508"/>
      <c r="E382" s="87" t="s">
        <v>96</v>
      </c>
      <c r="F382" s="1073">
        <v>30</v>
      </c>
      <c r="G382" s="67">
        <f t="shared" si="67"/>
        <v>1000</v>
      </c>
      <c r="H382" s="67">
        <v>30000</v>
      </c>
      <c r="I382" s="67"/>
      <c r="J382" s="67"/>
    </row>
    <row r="383" spans="1:10" ht="17.100000000000001" customHeight="1" x14ac:dyDescent="0.25">
      <c r="A383" s="92"/>
      <c r="B383" s="1508" t="s">
        <v>763</v>
      </c>
      <c r="C383" s="1508"/>
      <c r="D383" s="1508"/>
      <c r="E383" s="87" t="s">
        <v>96</v>
      </c>
      <c r="F383" s="1073">
        <v>100</v>
      </c>
      <c r="G383" s="67">
        <f t="shared" si="67"/>
        <v>500</v>
      </c>
      <c r="H383" s="67">
        <v>50000</v>
      </c>
      <c r="I383" s="67"/>
      <c r="J383" s="67"/>
    </row>
    <row r="384" spans="1:10" ht="17.100000000000001" customHeight="1" x14ac:dyDescent="0.25">
      <c r="A384" s="92"/>
      <c r="B384" s="1508" t="s">
        <v>761</v>
      </c>
      <c r="C384" s="1508"/>
      <c r="D384" s="1508"/>
      <c r="E384" s="87" t="s">
        <v>96</v>
      </c>
      <c r="F384" s="1073">
        <v>100</v>
      </c>
      <c r="G384" s="67">
        <f t="shared" si="67"/>
        <v>200</v>
      </c>
      <c r="H384" s="67">
        <v>20000</v>
      </c>
      <c r="I384" s="67"/>
      <c r="J384" s="67"/>
    </row>
    <row r="385" spans="1:10" ht="17.100000000000001" customHeight="1" x14ac:dyDescent="0.25">
      <c r="A385" s="92"/>
      <c r="B385" s="1508" t="s">
        <v>889</v>
      </c>
      <c r="C385" s="1508"/>
      <c r="D385" s="1508"/>
      <c r="E385" s="87" t="s">
        <v>96</v>
      </c>
      <c r="F385" s="1073">
        <v>50</v>
      </c>
      <c r="G385" s="67">
        <f t="shared" si="67"/>
        <v>1000</v>
      </c>
      <c r="H385" s="67">
        <v>50000</v>
      </c>
      <c r="I385" s="67"/>
      <c r="J385" s="67"/>
    </row>
    <row r="386" spans="1:10" ht="17.100000000000001" customHeight="1" x14ac:dyDescent="0.25">
      <c r="A386" s="92"/>
      <c r="B386" s="1505" t="s">
        <v>890</v>
      </c>
      <c r="C386" s="1506"/>
      <c r="D386" s="1507"/>
      <c r="E386" s="87" t="s">
        <v>96</v>
      </c>
      <c r="F386" s="71">
        <v>100</v>
      </c>
      <c r="G386" s="67">
        <f t="shared" si="67"/>
        <v>2000</v>
      </c>
      <c r="H386" s="67">
        <v>200000</v>
      </c>
      <c r="I386" s="67"/>
      <c r="J386" s="67"/>
    </row>
    <row r="387" spans="1:10" ht="17.100000000000001" customHeight="1" x14ac:dyDescent="0.25">
      <c r="A387" s="98"/>
      <c r="B387" s="1554" t="s">
        <v>71</v>
      </c>
      <c r="C387" s="1555"/>
      <c r="D387" s="1556"/>
      <c r="E387" s="99"/>
      <c r="F387" s="102"/>
      <c r="G387" s="100"/>
      <c r="H387" s="100">
        <f>H381+H382+H383+H386+H384+H385</f>
        <v>615680</v>
      </c>
      <c r="I387" s="100"/>
      <c r="J387" s="100"/>
    </row>
    <row r="388" spans="1:10" ht="32.25" customHeight="1" x14ac:dyDescent="0.25">
      <c r="A388" s="95">
        <v>9</v>
      </c>
      <c r="B388" s="1551" t="s">
        <v>886</v>
      </c>
      <c r="C388" s="1552"/>
      <c r="D388" s="1553"/>
      <c r="E388" s="84"/>
      <c r="F388" s="85"/>
      <c r="G388" s="96"/>
      <c r="H388" s="86"/>
      <c r="I388" s="86"/>
      <c r="J388" s="86"/>
    </row>
    <row r="389" spans="1:10" ht="18" hidden="1" customHeight="1" x14ac:dyDescent="0.25">
      <c r="A389" s="92"/>
      <c r="B389" s="1505"/>
      <c r="C389" s="1506"/>
      <c r="D389" s="1507"/>
      <c r="E389" s="87" t="s">
        <v>96</v>
      </c>
      <c r="F389" s="107"/>
      <c r="G389" s="115" t="e">
        <f>H389/F389</f>
        <v>#DIV/0!</v>
      </c>
      <c r="H389" s="67"/>
      <c r="I389" s="67"/>
      <c r="J389" s="67"/>
    </row>
    <row r="390" spans="1:10" ht="18" customHeight="1" x14ac:dyDescent="0.25">
      <c r="A390" s="92"/>
      <c r="B390" s="1505" t="s">
        <v>755</v>
      </c>
      <c r="C390" s="1506"/>
      <c r="D390" s="1507"/>
      <c r="E390" s="87" t="s">
        <v>756</v>
      </c>
      <c r="F390" s="71">
        <v>1</v>
      </c>
      <c r="G390" s="67">
        <f>H390/F390</f>
        <v>0</v>
      </c>
      <c r="H390" s="67"/>
      <c r="I390" s="67"/>
      <c r="J390" s="67"/>
    </row>
    <row r="391" spans="1:10" ht="17.100000000000001" customHeight="1" x14ac:dyDescent="0.25">
      <c r="A391" s="98"/>
      <c r="B391" s="1554" t="s">
        <v>71</v>
      </c>
      <c r="C391" s="1555"/>
      <c r="D391" s="1556"/>
      <c r="E391" s="99"/>
      <c r="F391" s="102"/>
      <c r="G391" s="100"/>
      <c r="H391" s="100">
        <f>H390</f>
        <v>0</v>
      </c>
      <c r="I391" s="100">
        <f t="shared" ref="I391:J391" si="75">I380+I381+I382+I386+I388+I389+I390</f>
        <v>0</v>
      </c>
      <c r="J391" s="100">
        <f t="shared" si="75"/>
        <v>0</v>
      </c>
    </row>
    <row r="392" spans="1:10" ht="21.75" hidden="1" customHeight="1" x14ac:dyDescent="0.25">
      <c r="A392" s="92"/>
      <c r="B392" s="1505"/>
      <c r="C392" s="1506"/>
      <c r="D392" s="1507"/>
      <c r="E392" s="87"/>
      <c r="F392" s="71"/>
      <c r="G392" s="67"/>
      <c r="H392" s="67"/>
      <c r="I392" s="67"/>
      <c r="J392" s="67"/>
    </row>
    <row r="393" spans="1:10" ht="21.75" hidden="1" customHeight="1" x14ac:dyDescent="0.25">
      <c r="A393" s="115"/>
      <c r="B393" s="1381"/>
      <c r="C393" s="1545"/>
      <c r="D393" s="1382"/>
      <c r="E393" s="87"/>
      <c r="F393" s="71"/>
      <c r="G393" s="67"/>
      <c r="H393" s="67"/>
      <c r="I393" s="67"/>
      <c r="J393" s="67"/>
    </row>
    <row r="394" spans="1:10" ht="21.95" customHeight="1" x14ac:dyDescent="0.25">
      <c r="A394" s="1546" t="s">
        <v>74</v>
      </c>
      <c r="B394" s="1547"/>
      <c r="C394" s="1547"/>
      <c r="D394" s="1547"/>
      <c r="E394" s="1547"/>
      <c r="F394" s="1547"/>
      <c r="G394" s="1548"/>
      <c r="H394" s="74">
        <f>H323+H340+H345+H353+H371+H379+H380+H391+H387</f>
        <v>1133680</v>
      </c>
      <c r="I394" s="74">
        <f t="shared" ref="I394:J394" si="76">I323+I340+I345+I353+I371+I379+I380+I391+I393</f>
        <v>0</v>
      </c>
      <c r="J394" s="74">
        <f t="shared" si="76"/>
        <v>0</v>
      </c>
    </row>
    <row r="395" spans="1:10" ht="23.45" customHeight="1" x14ac:dyDescent="0.25">
      <c r="A395" s="1549" t="s">
        <v>75</v>
      </c>
      <c r="B395" s="1550"/>
      <c r="C395" s="1550"/>
      <c r="D395" s="1550"/>
      <c r="E395" s="1550"/>
      <c r="F395" s="1550"/>
      <c r="G395" s="1550"/>
      <c r="H395" s="109">
        <f>H144+H153+H163+H171+H215+H234+H247+H305+H394</f>
        <v>1393307</v>
      </c>
      <c r="I395" s="109">
        <f>I144+I153+I163+I171+I215+I234+I247+I305+I394</f>
        <v>0</v>
      </c>
      <c r="J395" s="109">
        <f>J144+J153+J163+J171+J215+J234+J247+J305+J394</f>
        <v>0</v>
      </c>
    </row>
    <row r="396" spans="1:10" ht="23.45" customHeight="1" x14ac:dyDescent="0.25">
      <c r="A396" s="1557" t="s">
        <v>463</v>
      </c>
      <c r="B396" s="1558"/>
      <c r="C396" s="1558"/>
      <c r="D396" s="1558"/>
      <c r="E396" s="1558"/>
      <c r="F396" s="1558"/>
      <c r="G396" s="1559"/>
      <c r="H396" s="199">
        <f>H16+H23+H51+H57+H63+H69+H76+H84+H91+H112+H127+H395</f>
        <v>1393307</v>
      </c>
      <c r="I396" s="199">
        <f>I16+I23+I51+I57+I63+I69+I76+I84+I91+I112+I127+I395</f>
        <v>0</v>
      </c>
      <c r="J396" s="199">
        <f>J16+J23+J51+J57+J63+J69+J76+J84+J91+J112+J127+J395</f>
        <v>0</v>
      </c>
    </row>
    <row r="397" spans="1:10" ht="15.75" x14ac:dyDescent="0.25">
      <c r="A397" s="60"/>
      <c r="B397" s="60"/>
      <c r="C397" s="60"/>
      <c r="D397" s="60"/>
      <c r="E397" s="60"/>
      <c r="F397" s="60"/>
      <c r="G397" s="60"/>
      <c r="H397" s="60"/>
      <c r="I397" s="60"/>
      <c r="J397" s="60"/>
    </row>
    <row r="398" spans="1:10" ht="15.75" x14ac:dyDescent="0.25">
      <c r="A398" s="60"/>
      <c r="B398" s="60"/>
      <c r="C398" s="310" t="s">
        <v>702</v>
      </c>
      <c r="D398" s="818"/>
      <c r="E398" s="1520" t="s">
        <v>775</v>
      </c>
      <c r="F398" s="1520"/>
      <c r="G398" s="60"/>
      <c r="H398" s="569"/>
      <c r="I398" s="569"/>
      <c r="J398" s="569"/>
    </row>
    <row r="399" spans="1:10" ht="15.75" x14ac:dyDescent="0.25">
      <c r="A399" s="60"/>
      <c r="B399" s="60"/>
      <c r="C399" s="60"/>
      <c r="D399" s="65" t="s">
        <v>76</v>
      </c>
      <c r="E399" s="60"/>
      <c r="F399" s="60"/>
      <c r="G399" s="60"/>
      <c r="H399" s="569"/>
      <c r="I399" s="569"/>
      <c r="J399" s="569"/>
    </row>
    <row r="400" spans="1:10" ht="15.75" hidden="1" x14ac:dyDescent="0.25">
      <c r="A400" s="60"/>
      <c r="B400" s="1520"/>
      <c r="C400" s="1520"/>
      <c r="D400" s="60"/>
      <c r="E400" s="60"/>
      <c r="F400" s="60"/>
      <c r="G400" s="60"/>
      <c r="H400" s="569"/>
      <c r="I400" s="569"/>
      <c r="J400" s="569"/>
    </row>
    <row r="401" spans="1:10" ht="15.75" hidden="1" x14ac:dyDescent="0.25">
      <c r="A401" s="60"/>
      <c r="B401" s="1520"/>
      <c r="C401" s="1520"/>
      <c r="D401" s="1049"/>
      <c r="E401" s="1520"/>
      <c r="F401" s="1520"/>
      <c r="G401" s="60"/>
      <c r="H401" s="60"/>
      <c r="I401" s="60"/>
      <c r="J401" s="60"/>
    </row>
    <row r="402" spans="1:10" ht="15" customHeight="1" x14ac:dyDescent="0.25">
      <c r="A402" s="60"/>
      <c r="B402" s="60"/>
      <c r="C402" s="60"/>
      <c r="D402" s="65"/>
      <c r="E402" s="60"/>
      <c r="F402" s="60"/>
      <c r="G402" s="60"/>
      <c r="H402" s="60"/>
      <c r="I402" s="60"/>
      <c r="J402" s="60"/>
    </row>
    <row r="403" spans="1:10" ht="15.75" x14ac:dyDescent="0.25">
      <c r="A403" s="60"/>
      <c r="B403" s="1541" t="s">
        <v>176</v>
      </c>
      <c r="C403" s="1541"/>
      <c r="D403" s="1541"/>
      <c r="E403" s="1541"/>
      <c r="F403" s="1541"/>
      <c r="G403" s="1541"/>
      <c r="H403" s="1541"/>
      <c r="I403" s="1541"/>
      <c r="J403" s="1541"/>
    </row>
    <row r="404" spans="1:10" ht="15.75" x14ac:dyDescent="0.25">
      <c r="A404" s="60"/>
      <c r="B404" s="60"/>
      <c r="C404" s="60"/>
      <c r="D404" s="60"/>
      <c r="E404" s="60"/>
      <c r="F404" s="60"/>
      <c r="G404" s="60"/>
      <c r="H404" s="60"/>
      <c r="I404" s="60"/>
      <c r="J404" s="60"/>
    </row>
  </sheetData>
  <sheetProtection password="CC11" sheet="1" objects="1" scenarios="1" formatCells="0" formatColumns="0" formatRows="0" insertRows="0"/>
  <mergeCells count="451">
    <mergeCell ref="B35:D35"/>
    <mergeCell ref="B47:D47"/>
    <mergeCell ref="A48:A49"/>
    <mergeCell ref="D54:D55"/>
    <mergeCell ref="A63:G63"/>
    <mergeCell ref="A65:J65"/>
    <mergeCell ref="A66:A67"/>
    <mergeCell ref="B66:B67"/>
    <mergeCell ref="C66:C67"/>
    <mergeCell ref="D66:E67"/>
    <mergeCell ref="F66:F67"/>
    <mergeCell ref="G66:G67"/>
    <mergeCell ref="E54:E55"/>
    <mergeCell ref="F54:F55"/>
    <mergeCell ref="G54:G55"/>
    <mergeCell ref="H54:J54"/>
    <mergeCell ref="A57:G57"/>
    <mergeCell ref="A59:J59"/>
    <mergeCell ref="A60:A61"/>
    <mergeCell ref="B60:B61"/>
    <mergeCell ref="C60:C61"/>
    <mergeCell ref="D60:D61"/>
    <mergeCell ref="E60:E61"/>
    <mergeCell ref="F60:F61"/>
    <mergeCell ref="B401:C401"/>
    <mergeCell ref="C2:I2"/>
    <mergeCell ref="J2:J3"/>
    <mergeCell ref="D4:H4"/>
    <mergeCell ref="C8:I8"/>
    <mergeCell ref="A22:B22"/>
    <mergeCell ref="A16:G16"/>
    <mergeCell ref="A18:J19"/>
    <mergeCell ref="A20:B21"/>
    <mergeCell ref="C20:G21"/>
    <mergeCell ref="H20:J20"/>
    <mergeCell ref="A12:J12"/>
    <mergeCell ref="A13:B14"/>
    <mergeCell ref="C13:G14"/>
    <mergeCell ref="H13:J13"/>
    <mergeCell ref="A15:B15"/>
    <mergeCell ref="A23:G23"/>
    <mergeCell ref="A25:J25"/>
    <mergeCell ref="A51:G51"/>
    <mergeCell ref="A53:J53"/>
    <mergeCell ref="A54:A55"/>
    <mergeCell ref="B54:B55"/>
    <mergeCell ref="C54:C55"/>
    <mergeCell ref="B383:D383"/>
    <mergeCell ref="G60:G61"/>
    <mergeCell ref="H60:J60"/>
    <mergeCell ref="D74:E74"/>
    <mergeCell ref="D75:E75"/>
    <mergeCell ref="A76:G76"/>
    <mergeCell ref="A78:J78"/>
    <mergeCell ref="H66:J66"/>
    <mergeCell ref="D68:E68"/>
    <mergeCell ref="A69:G69"/>
    <mergeCell ref="A71:J71"/>
    <mergeCell ref="A72:A73"/>
    <mergeCell ref="B72:B73"/>
    <mergeCell ref="C72:C73"/>
    <mergeCell ref="D72:E73"/>
    <mergeCell ref="F72:F73"/>
    <mergeCell ref="G72:G73"/>
    <mergeCell ref="H72:J72"/>
    <mergeCell ref="B74:B75"/>
    <mergeCell ref="A86:J86"/>
    <mergeCell ref="A87:A88"/>
    <mergeCell ref="B87:B88"/>
    <mergeCell ref="C87:C88"/>
    <mergeCell ref="D87:G88"/>
    <mergeCell ref="H87:J87"/>
    <mergeCell ref="H79:J79"/>
    <mergeCell ref="B81:B83"/>
    <mergeCell ref="D81:E81"/>
    <mergeCell ref="D82:E82"/>
    <mergeCell ref="D83:E83"/>
    <mergeCell ref="A84:G84"/>
    <mergeCell ref="A79:A80"/>
    <mergeCell ref="B79:B80"/>
    <mergeCell ref="C79:C80"/>
    <mergeCell ref="D79:E80"/>
    <mergeCell ref="F79:F80"/>
    <mergeCell ref="G79:G80"/>
    <mergeCell ref="F94:F95"/>
    <mergeCell ref="G94:G95"/>
    <mergeCell ref="H94:J94"/>
    <mergeCell ref="A96:A103"/>
    <mergeCell ref="B96:B103"/>
    <mergeCell ref="C96:C103"/>
    <mergeCell ref="B89:B90"/>
    <mergeCell ref="D89:G89"/>
    <mergeCell ref="D90:G90"/>
    <mergeCell ref="A91:G91"/>
    <mergeCell ref="A93:J93"/>
    <mergeCell ref="A94:A95"/>
    <mergeCell ref="B94:B95"/>
    <mergeCell ref="C94:C95"/>
    <mergeCell ref="D94:D95"/>
    <mergeCell ref="E94:E95"/>
    <mergeCell ref="D103:G103"/>
    <mergeCell ref="A104:A111"/>
    <mergeCell ref="B104:B111"/>
    <mergeCell ref="A112:G112"/>
    <mergeCell ref="A114:J114"/>
    <mergeCell ref="A115:A116"/>
    <mergeCell ref="B115:B116"/>
    <mergeCell ref="C115:C116"/>
    <mergeCell ref="D115:D116"/>
    <mergeCell ref="E115:E116"/>
    <mergeCell ref="F115:F116"/>
    <mergeCell ref="C104:C111"/>
    <mergeCell ref="D111:G111"/>
    <mergeCell ref="H131:J131"/>
    <mergeCell ref="B133:D133"/>
    <mergeCell ref="B134:D134"/>
    <mergeCell ref="B135:D135"/>
    <mergeCell ref="B136:D136"/>
    <mergeCell ref="B137:D137"/>
    <mergeCell ref="G115:G116"/>
    <mergeCell ref="H115:J115"/>
    <mergeCell ref="A127:G127"/>
    <mergeCell ref="A129:J129"/>
    <mergeCell ref="B130:J130"/>
    <mergeCell ref="A131:A132"/>
    <mergeCell ref="B131:D132"/>
    <mergeCell ref="E131:E132"/>
    <mergeCell ref="F131:F132"/>
    <mergeCell ref="G131:G132"/>
    <mergeCell ref="D121:G121"/>
    <mergeCell ref="C117:C121"/>
    <mergeCell ref="B117:B121"/>
    <mergeCell ref="A117:A121"/>
    <mergeCell ref="D126:G126"/>
    <mergeCell ref="A122:A126"/>
    <mergeCell ref="B122:B126"/>
    <mergeCell ref="C122:C126"/>
    <mergeCell ref="A144:G144"/>
    <mergeCell ref="B146:J146"/>
    <mergeCell ref="A147:A148"/>
    <mergeCell ref="B147:D148"/>
    <mergeCell ref="E147:E148"/>
    <mergeCell ref="F147:F148"/>
    <mergeCell ref="G147:G148"/>
    <mergeCell ref="H147:J147"/>
    <mergeCell ref="B138:D138"/>
    <mergeCell ref="B139:D139"/>
    <mergeCell ref="B140:D140"/>
    <mergeCell ref="B141:D141"/>
    <mergeCell ref="B142:D142"/>
    <mergeCell ref="B143:D143"/>
    <mergeCell ref="A156:A157"/>
    <mergeCell ref="B156:D157"/>
    <mergeCell ref="E156:E157"/>
    <mergeCell ref="F156:F157"/>
    <mergeCell ref="G156:G157"/>
    <mergeCell ref="H156:J156"/>
    <mergeCell ref="B149:D149"/>
    <mergeCell ref="B150:D150"/>
    <mergeCell ref="B151:D151"/>
    <mergeCell ref="B152:D152"/>
    <mergeCell ref="A153:G153"/>
    <mergeCell ref="B155:J155"/>
    <mergeCell ref="B165:J165"/>
    <mergeCell ref="A166:A167"/>
    <mergeCell ref="B166:D167"/>
    <mergeCell ref="E166:E167"/>
    <mergeCell ref="F166:F167"/>
    <mergeCell ref="G166:G167"/>
    <mergeCell ref="H166:J166"/>
    <mergeCell ref="B158:D158"/>
    <mergeCell ref="B159:D159"/>
    <mergeCell ref="B160:D160"/>
    <mergeCell ref="B161:D161"/>
    <mergeCell ref="B162:D162"/>
    <mergeCell ref="A163:G163"/>
    <mergeCell ref="B168:D168"/>
    <mergeCell ref="B169:D169"/>
    <mergeCell ref="B170:D170"/>
    <mergeCell ref="A171:G171"/>
    <mergeCell ref="B173:J173"/>
    <mergeCell ref="A174:A175"/>
    <mergeCell ref="B174:D175"/>
    <mergeCell ref="E174:E175"/>
    <mergeCell ref="F174:F175"/>
    <mergeCell ref="G174:G175"/>
    <mergeCell ref="B180:D180"/>
    <mergeCell ref="B181:D181"/>
    <mergeCell ref="B182:D182"/>
    <mergeCell ref="B183:D183"/>
    <mergeCell ref="B184:D184"/>
    <mergeCell ref="B185:D185"/>
    <mergeCell ref="H174:J174"/>
    <mergeCell ref="B176:D176"/>
    <mergeCell ref="B177:D177"/>
    <mergeCell ref="B178:D178"/>
    <mergeCell ref="B179:D179"/>
    <mergeCell ref="B192:D192"/>
    <mergeCell ref="B193:D193"/>
    <mergeCell ref="B194:D194"/>
    <mergeCell ref="B195:D195"/>
    <mergeCell ref="B196:D196"/>
    <mergeCell ref="B197:D197"/>
    <mergeCell ref="B186:D186"/>
    <mergeCell ref="B187:D187"/>
    <mergeCell ref="B188:D188"/>
    <mergeCell ref="B189:D189"/>
    <mergeCell ref="B190:D190"/>
    <mergeCell ref="B191:D191"/>
    <mergeCell ref="B204:D204"/>
    <mergeCell ref="B205:D205"/>
    <mergeCell ref="B206:D206"/>
    <mergeCell ref="B210:D210"/>
    <mergeCell ref="B211:D211"/>
    <mergeCell ref="B212:D212"/>
    <mergeCell ref="B198:D198"/>
    <mergeCell ref="B199:D199"/>
    <mergeCell ref="B200:D200"/>
    <mergeCell ref="B201:D201"/>
    <mergeCell ref="B202:D202"/>
    <mergeCell ref="B203:D203"/>
    <mergeCell ref="B207:D207"/>
    <mergeCell ref="B208:D208"/>
    <mergeCell ref="B209:D209"/>
    <mergeCell ref="B213:D213"/>
    <mergeCell ref="B214:D214"/>
    <mergeCell ref="A215:G215"/>
    <mergeCell ref="B217:J217"/>
    <mergeCell ref="A218:A219"/>
    <mergeCell ref="B218:D219"/>
    <mergeCell ref="E218:E219"/>
    <mergeCell ref="F218:F219"/>
    <mergeCell ref="G218:G219"/>
    <mergeCell ref="H218:J218"/>
    <mergeCell ref="B225:D225"/>
    <mergeCell ref="B226:D226"/>
    <mergeCell ref="B227:D227"/>
    <mergeCell ref="B228:D228"/>
    <mergeCell ref="B229:D229"/>
    <mergeCell ref="B230:D230"/>
    <mergeCell ref="B220:D220"/>
    <mergeCell ref="B221:D221"/>
    <mergeCell ref="B222:D222"/>
    <mergeCell ref="B223:D223"/>
    <mergeCell ref="B224:D224"/>
    <mergeCell ref="H237:J237"/>
    <mergeCell ref="B239:D239"/>
    <mergeCell ref="B240:D240"/>
    <mergeCell ref="B241:D241"/>
    <mergeCell ref="B242:D242"/>
    <mergeCell ref="B243:D243"/>
    <mergeCell ref="B231:D231"/>
    <mergeCell ref="B232:D232"/>
    <mergeCell ref="B233:D233"/>
    <mergeCell ref="A234:G234"/>
    <mergeCell ref="B236:J236"/>
    <mergeCell ref="A237:A238"/>
    <mergeCell ref="B237:D238"/>
    <mergeCell ref="E237:E238"/>
    <mergeCell ref="F237:F238"/>
    <mergeCell ref="G237:G238"/>
    <mergeCell ref="B244:D244"/>
    <mergeCell ref="B245:D245"/>
    <mergeCell ref="B246:D246"/>
    <mergeCell ref="A247:G247"/>
    <mergeCell ref="B249:J249"/>
    <mergeCell ref="A250:A251"/>
    <mergeCell ref="B250:D251"/>
    <mergeCell ref="E250:E251"/>
    <mergeCell ref="F250:F251"/>
    <mergeCell ref="G250:G251"/>
    <mergeCell ref="B257:D257"/>
    <mergeCell ref="B258:D258"/>
    <mergeCell ref="B259:D259"/>
    <mergeCell ref="B260:D260"/>
    <mergeCell ref="B261:D261"/>
    <mergeCell ref="B262:D262"/>
    <mergeCell ref="H250:J250"/>
    <mergeCell ref="B252:D252"/>
    <mergeCell ref="B253:D253"/>
    <mergeCell ref="B254:D254"/>
    <mergeCell ref="B255:D255"/>
    <mergeCell ref="B256:D256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82:D282"/>
    <mergeCell ref="B285:D285"/>
    <mergeCell ref="B286:D286"/>
    <mergeCell ref="B287:D287"/>
    <mergeCell ref="B288:D288"/>
    <mergeCell ref="B289:D289"/>
    <mergeCell ref="B275:D275"/>
    <mergeCell ref="B276:D276"/>
    <mergeCell ref="B277:D277"/>
    <mergeCell ref="B279:D279"/>
    <mergeCell ref="B280:D280"/>
    <mergeCell ref="B281:D281"/>
    <mergeCell ref="B278:D278"/>
    <mergeCell ref="B283:D283"/>
    <mergeCell ref="B284:D284"/>
    <mergeCell ref="B296:D296"/>
    <mergeCell ref="B297:D297"/>
    <mergeCell ref="B298:D298"/>
    <mergeCell ref="B299:D299"/>
    <mergeCell ref="B300:D300"/>
    <mergeCell ref="B301:D301"/>
    <mergeCell ref="B290:D290"/>
    <mergeCell ref="B291:D291"/>
    <mergeCell ref="B292:D292"/>
    <mergeCell ref="B293:D293"/>
    <mergeCell ref="B294:D294"/>
    <mergeCell ref="B295:D295"/>
    <mergeCell ref="H308:J308"/>
    <mergeCell ref="B310:D310"/>
    <mergeCell ref="B311:D311"/>
    <mergeCell ref="B302:D302"/>
    <mergeCell ref="B303:D303"/>
    <mergeCell ref="B304:D304"/>
    <mergeCell ref="A305:G305"/>
    <mergeCell ref="B307:J307"/>
    <mergeCell ref="A308:A309"/>
    <mergeCell ref="B308:D309"/>
    <mergeCell ref="E308:E309"/>
    <mergeCell ref="F308:F309"/>
    <mergeCell ref="G308:G309"/>
    <mergeCell ref="B340:D340"/>
    <mergeCell ref="B341:D341"/>
    <mergeCell ref="B322:D322"/>
    <mergeCell ref="B323:D323"/>
    <mergeCell ref="B324:D324"/>
    <mergeCell ref="B325:D325"/>
    <mergeCell ref="B326:D326"/>
    <mergeCell ref="B327:D327"/>
    <mergeCell ref="B315:D315"/>
    <mergeCell ref="B317:D317"/>
    <mergeCell ref="B313:D313"/>
    <mergeCell ref="B314:D314"/>
    <mergeCell ref="B321:D321"/>
    <mergeCell ref="B334:D334"/>
    <mergeCell ref="B335:D335"/>
    <mergeCell ref="B336:D336"/>
    <mergeCell ref="B337:D337"/>
    <mergeCell ref="B338:D338"/>
    <mergeCell ref="B339:D339"/>
    <mergeCell ref="B328:D328"/>
    <mergeCell ref="B329:D329"/>
    <mergeCell ref="B330:D330"/>
    <mergeCell ref="B331:D331"/>
    <mergeCell ref="B332:D332"/>
    <mergeCell ref="B333:D333"/>
    <mergeCell ref="B342:D342"/>
    <mergeCell ref="B343:D343"/>
    <mergeCell ref="B344:D344"/>
    <mergeCell ref="B345:D345"/>
    <mergeCell ref="B358:D358"/>
    <mergeCell ref="B359:D359"/>
    <mergeCell ref="B360:D360"/>
    <mergeCell ref="B361:D361"/>
    <mergeCell ref="B362:D362"/>
    <mergeCell ref="B355:D355"/>
    <mergeCell ref="B346:D346"/>
    <mergeCell ref="B347:D347"/>
    <mergeCell ref="B348:D348"/>
    <mergeCell ref="B349:D349"/>
    <mergeCell ref="B350:D350"/>
    <mergeCell ref="B351:D351"/>
    <mergeCell ref="B363:D363"/>
    <mergeCell ref="B352:D352"/>
    <mergeCell ref="B353:D353"/>
    <mergeCell ref="B354:D354"/>
    <mergeCell ref="B356:D356"/>
    <mergeCell ref="B357:D357"/>
    <mergeCell ref="B371:D371"/>
    <mergeCell ref="B372:D372"/>
    <mergeCell ref="B373:D373"/>
    <mergeCell ref="B374:D374"/>
    <mergeCell ref="B375:D375"/>
    <mergeCell ref="B364:D364"/>
    <mergeCell ref="B365:D365"/>
    <mergeCell ref="B366:D366"/>
    <mergeCell ref="B367:D367"/>
    <mergeCell ref="B368:D368"/>
    <mergeCell ref="B369:D369"/>
    <mergeCell ref="B400:C400"/>
    <mergeCell ref="A396:G396"/>
    <mergeCell ref="B387:D387"/>
    <mergeCell ref="B385:D385"/>
    <mergeCell ref="B384:D384"/>
    <mergeCell ref="E401:F401"/>
    <mergeCell ref="B403:J403"/>
    <mergeCell ref="B5:J5"/>
    <mergeCell ref="C15:G15"/>
    <mergeCell ref="C22:G22"/>
    <mergeCell ref="B392:D392"/>
    <mergeCell ref="B393:D393"/>
    <mergeCell ref="A394:G394"/>
    <mergeCell ref="A395:G395"/>
    <mergeCell ref="E398:F398"/>
    <mergeCell ref="B382:D382"/>
    <mergeCell ref="B386:D386"/>
    <mergeCell ref="B388:D388"/>
    <mergeCell ref="B389:D389"/>
    <mergeCell ref="B390:D390"/>
    <mergeCell ref="B391:D391"/>
    <mergeCell ref="B376:D376"/>
    <mergeCell ref="B377:D377"/>
    <mergeCell ref="B378:D378"/>
    <mergeCell ref="B379:D379"/>
    <mergeCell ref="B380:D380"/>
    <mergeCell ref="B381:D381"/>
    <mergeCell ref="B370:D370"/>
    <mergeCell ref="B7:J7"/>
    <mergeCell ref="B48:B49"/>
    <mergeCell ref="C48:C49"/>
    <mergeCell ref="B50:D50"/>
    <mergeCell ref="A36:A38"/>
    <mergeCell ref="B36:B38"/>
    <mergeCell ref="C36:C38"/>
    <mergeCell ref="B39:D39"/>
    <mergeCell ref="A40:A42"/>
    <mergeCell ref="B40:B42"/>
    <mergeCell ref="C40:C42"/>
    <mergeCell ref="B43:D43"/>
    <mergeCell ref="A44:A46"/>
    <mergeCell ref="B44:B46"/>
    <mergeCell ref="C44:C46"/>
    <mergeCell ref="E26:E27"/>
    <mergeCell ref="F26:F27"/>
    <mergeCell ref="G26:G27"/>
    <mergeCell ref="H26:J26"/>
    <mergeCell ref="A28:A29"/>
    <mergeCell ref="B28:B29"/>
    <mergeCell ref="C28:C29"/>
    <mergeCell ref="B30:D30"/>
    <mergeCell ref="A31:A34"/>
    <mergeCell ref="A26:A27"/>
    <mergeCell ref="B26:B27"/>
    <mergeCell ref="C26:C27"/>
    <mergeCell ref="D26:D27"/>
    <mergeCell ref="B31:B34"/>
    <mergeCell ref="C31:C34"/>
  </mergeCells>
  <pageMargins left="0.35433070866141736" right="0" top="0.23622047244094491" bottom="0.27559055118110237" header="0.11811023622047245" footer="0"/>
  <pageSetup paperSize="9" scale="61" fitToHeight="2" orientation="portrait" r:id="rId1"/>
  <rowBreaks count="1" manualBreakCount="1">
    <brk id="67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2:S494"/>
  <sheetViews>
    <sheetView view="pageBreakPreview" topLeftCell="A189" zoomScale="90" zoomScaleSheetLayoutView="90" workbookViewId="0">
      <selection activeCell="L275" sqref="L275"/>
    </sheetView>
  </sheetViews>
  <sheetFormatPr defaultColWidth="8.85546875" defaultRowHeight="15" x14ac:dyDescent="0.25"/>
  <cols>
    <col min="1" max="1" width="5.140625" style="59" customWidth="1"/>
    <col min="2" max="2" width="8.85546875" style="59"/>
    <col min="3" max="3" width="18.7109375" style="59" customWidth="1"/>
    <col min="4" max="4" width="25.42578125" style="59" customWidth="1"/>
    <col min="5" max="5" width="12.140625" style="59" customWidth="1"/>
    <col min="6" max="6" width="17.85546875" style="59" customWidth="1"/>
    <col min="7" max="7" width="15.140625" style="59" customWidth="1"/>
    <col min="8" max="8" width="17.85546875" style="59" customWidth="1"/>
    <col min="9" max="9" width="17.140625" style="59" customWidth="1"/>
    <col min="10" max="10" width="17.28515625" style="59" customWidth="1"/>
    <col min="11" max="11" width="22" style="59" customWidth="1"/>
    <col min="12" max="12" width="20.42578125" style="59" customWidth="1"/>
    <col min="13" max="13" width="20.85546875" style="59" customWidth="1"/>
    <col min="14" max="14" width="11.85546875" style="59" customWidth="1"/>
    <col min="15" max="15" width="13.7109375" style="59" customWidth="1"/>
    <col min="16" max="16" width="11.28515625" style="59" customWidth="1"/>
    <col min="17" max="16384" width="8.85546875" style="59"/>
  </cols>
  <sheetData>
    <row r="2" spans="1:11" ht="19.149999999999999" customHeight="1" x14ac:dyDescent="0.3">
      <c r="C2" s="1315" t="s">
        <v>168</v>
      </c>
      <c r="D2" s="1315"/>
      <c r="E2" s="1315"/>
      <c r="F2" s="1315"/>
      <c r="G2" s="1315"/>
      <c r="H2" s="1315"/>
      <c r="I2" s="1315"/>
      <c r="J2" s="1316">
        <v>4</v>
      </c>
    </row>
    <row r="3" spans="1:11" ht="19.149999999999999" customHeight="1" x14ac:dyDescent="0.3">
      <c r="A3" s="60"/>
      <c r="B3" s="44"/>
      <c r="C3" s="121"/>
      <c r="D3" s="121"/>
      <c r="E3" s="129" t="s">
        <v>169</v>
      </c>
      <c r="F3" s="819">
        <v>2025</v>
      </c>
      <c r="G3" s="122" t="s">
        <v>170</v>
      </c>
      <c r="H3" s="245"/>
      <c r="I3" s="245"/>
      <c r="J3" s="1317"/>
    </row>
    <row r="4" spans="1:11" ht="19.149999999999999" customHeight="1" x14ac:dyDescent="0.3">
      <c r="A4" s="60"/>
      <c r="B4" s="60"/>
      <c r="C4" s="245"/>
      <c r="D4" s="1626" t="s">
        <v>902</v>
      </c>
      <c r="E4" s="1626"/>
      <c r="F4" s="1626"/>
      <c r="G4" s="1626"/>
      <c r="H4" s="1626"/>
      <c r="I4" s="245"/>
    </row>
    <row r="5" spans="1:11" ht="19.149999999999999" customHeight="1" x14ac:dyDescent="0.3">
      <c r="A5" s="60"/>
      <c r="B5" s="60"/>
      <c r="C5" s="1627" t="s">
        <v>171</v>
      </c>
      <c r="D5" s="1627"/>
      <c r="E5" s="1627"/>
      <c r="F5" s="1627"/>
      <c r="G5" s="1627"/>
      <c r="H5" s="1627"/>
      <c r="I5" s="1627"/>
    </row>
    <row r="6" spans="1:11" ht="15" customHeight="1" x14ac:dyDescent="0.25">
      <c r="A6" s="60"/>
      <c r="B6" s="60"/>
      <c r="C6" s="44"/>
      <c r="D6" s="44"/>
      <c r="E6" s="44"/>
      <c r="F6" s="44"/>
      <c r="G6" s="44"/>
      <c r="H6" s="44"/>
      <c r="I6" s="44"/>
      <c r="J6" s="60"/>
    </row>
    <row r="7" spans="1:11" ht="21.95" customHeight="1" x14ac:dyDescent="0.25">
      <c r="A7" s="60"/>
      <c r="B7" s="1605" t="s">
        <v>914</v>
      </c>
      <c r="C7" s="1605"/>
      <c r="D7" s="1605"/>
      <c r="E7" s="1605"/>
      <c r="F7" s="1605"/>
      <c r="G7" s="1605"/>
      <c r="H7" s="1605"/>
      <c r="I7" s="1605"/>
      <c r="J7" s="1605"/>
    </row>
    <row r="8" spans="1:11" ht="15.75" x14ac:dyDescent="0.25">
      <c r="A8" s="60"/>
      <c r="B8" s="60"/>
      <c r="C8" s="1320" t="s">
        <v>172</v>
      </c>
      <c r="D8" s="1320"/>
      <c r="E8" s="1320"/>
      <c r="F8" s="1320"/>
      <c r="G8" s="1320"/>
      <c r="H8" s="1320"/>
      <c r="I8" s="1320"/>
      <c r="J8" s="60"/>
    </row>
    <row r="9" spans="1:11" ht="15.95" customHeight="1" x14ac:dyDescent="0.25">
      <c r="A9" s="60"/>
      <c r="B9" s="60"/>
      <c r="C9" s="61"/>
      <c r="D9" s="61"/>
      <c r="E9" s="61"/>
      <c r="F9" s="61"/>
      <c r="G9" s="61"/>
      <c r="H9" s="61"/>
      <c r="I9" s="61"/>
      <c r="J9" s="60"/>
    </row>
    <row r="10" spans="1:11" ht="21.95" customHeight="1" x14ac:dyDescent="0.3">
      <c r="A10" s="60"/>
      <c r="B10" s="60"/>
      <c r="C10" s="48" t="s">
        <v>173</v>
      </c>
      <c r="D10" s="61"/>
      <c r="E10" s="62" t="s">
        <v>921</v>
      </c>
      <c r="F10" s="64" t="s">
        <v>922</v>
      </c>
      <c r="G10" s="64">
        <v>2025</v>
      </c>
      <c r="H10" s="130" t="s">
        <v>174</v>
      </c>
      <c r="I10" s="61"/>
      <c r="J10" s="60"/>
    </row>
    <row r="11" spans="1:11" ht="15" customHeight="1" x14ac:dyDescent="0.25">
      <c r="A11" s="44"/>
      <c r="B11" s="44"/>
      <c r="C11" s="44"/>
      <c r="D11" s="44"/>
      <c r="E11" s="49" t="s">
        <v>212</v>
      </c>
      <c r="F11" s="49" t="s">
        <v>213</v>
      </c>
      <c r="G11" s="49" t="s">
        <v>214</v>
      </c>
      <c r="H11" s="44"/>
      <c r="I11" s="44"/>
      <c r="J11" s="44"/>
    </row>
    <row r="12" spans="1:11" ht="21.95" customHeight="1" x14ac:dyDescent="0.25">
      <c r="A12" s="1330" t="s">
        <v>99</v>
      </c>
      <c r="B12" s="1330"/>
      <c r="C12" s="1330"/>
      <c r="D12" s="1330"/>
      <c r="E12" s="1330"/>
      <c r="F12" s="1330"/>
      <c r="G12" s="1330"/>
      <c r="H12" s="1330"/>
      <c r="I12" s="1330"/>
      <c r="J12" s="1330"/>
    </row>
    <row r="13" spans="1:11" ht="21.95" customHeight="1" x14ac:dyDescent="0.25">
      <c r="A13" s="1358" t="s">
        <v>0</v>
      </c>
      <c r="B13" s="1358"/>
      <c r="C13" s="1358" t="s">
        <v>77</v>
      </c>
      <c r="D13" s="1358"/>
      <c r="E13" s="1358"/>
      <c r="F13" s="1358"/>
      <c r="G13" s="1358"/>
      <c r="H13" s="1358" t="s">
        <v>104</v>
      </c>
      <c r="I13" s="1358"/>
      <c r="J13" s="1358"/>
    </row>
    <row r="14" spans="1:11" ht="21.95" customHeight="1" x14ac:dyDescent="0.25">
      <c r="A14" s="1358"/>
      <c r="B14" s="1358"/>
      <c r="C14" s="1358"/>
      <c r="D14" s="1358"/>
      <c r="E14" s="1358"/>
      <c r="F14" s="1358"/>
      <c r="G14" s="1358"/>
      <c r="H14" s="66">
        <v>2025</v>
      </c>
      <c r="I14" s="66">
        <v>2026</v>
      </c>
      <c r="J14" s="66">
        <v>2027</v>
      </c>
    </row>
    <row r="15" spans="1:11" ht="21" customHeight="1" x14ac:dyDescent="0.25">
      <c r="A15" s="1595">
        <v>211</v>
      </c>
      <c r="B15" s="1595"/>
      <c r="C15" s="1625" t="s">
        <v>100</v>
      </c>
      <c r="D15" s="1625"/>
      <c r="E15" s="1625"/>
      <c r="F15" s="1625" t="s">
        <v>166</v>
      </c>
      <c r="G15" s="1625"/>
      <c r="H15" s="67">
        <v>30487966</v>
      </c>
      <c r="I15" s="67">
        <v>30487966</v>
      </c>
      <c r="J15" s="67">
        <v>30487966</v>
      </c>
    </row>
    <row r="16" spans="1:11" ht="21" hidden="1" customHeight="1" x14ac:dyDescent="0.25">
      <c r="A16" s="1595">
        <v>211</v>
      </c>
      <c r="B16" s="1595"/>
      <c r="C16" s="1625" t="s">
        <v>100</v>
      </c>
      <c r="D16" s="1625"/>
      <c r="E16" s="1625"/>
      <c r="F16" s="1625" t="s">
        <v>167</v>
      </c>
      <c r="G16" s="1625"/>
      <c r="H16" s="67"/>
      <c r="I16" s="67"/>
      <c r="J16" s="67"/>
      <c r="K16" s="69">
        <f>H16+H24+H73</f>
        <v>0</v>
      </c>
    </row>
    <row r="17" spans="1:13" ht="21.95" customHeight="1" x14ac:dyDescent="0.25">
      <c r="A17" s="1321" t="s">
        <v>1</v>
      </c>
      <c r="B17" s="1322"/>
      <c r="C17" s="1322"/>
      <c r="D17" s="1322"/>
      <c r="E17" s="1322"/>
      <c r="F17" s="1322"/>
      <c r="G17" s="1323"/>
      <c r="H17" s="45">
        <f>H15+H16</f>
        <v>30487966</v>
      </c>
      <c r="I17" s="45">
        <f t="shared" ref="I17:J17" si="0">I15+I16</f>
        <v>30487966</v>
      </c>
      <c r="J17" s="45">
        <f t="shared" si="0"/>
        <v>30487966</v>
      </c>
    </row>
    <row r="18" spans="1:13" ht="19.7" customHeight="1" x14ac:dyDescent="0.25">
      <c r="A18"/>
      <c r="B18" s="12" t="s">
        <v>79</v>
      </c>
      <c r="C18" s="12"/>
      <c r="D18" s="12"/>
      <c r="E18"/>
      <c r="F18"/>
      <c r="G18"/>
      <c r="H18"/>
      <c r="I18"/>
      <c r="J18"/>
    </row>
    <row r="19" spans="1:13" x14ac:dyDescent="0.25">
      <c r="A19" s="1324" t="s">
        <v>2</v>
      </c>
      <c r="B19" s="1324"/>
      <c r="C19" s="1324"/>
      <c r="D19" s="1324"/>
      <c r="E19" s="1324"/>
      <c r="F19" s="1324"/>
      <c r="G19" s="1324"/>
      <c r="H19" s="1324"/>
      <c r="I19" s="1324"/>
      <c r="J19" s="1324"/>
    </row>
    <row r="20" spans="1:13" ht="23.45" customHeight="1" x14ac:dyDescent="0.25">
      <c r="A20" s="1324"/>
      <c r="B20" s="1324"/>
      <c r="C20" s="1324"/>
      <c r="D20" s="1324"/>
      <c r="E20" s="1324"/>
      <c r="F20" s="1324"/>
      <c r="G20" s="1324"/>
      <c r="H20" s="1324"/>
      <c r="I20" s="1324"/>
      <c r="J20" s="1324"/>
    </row>
    <row r="21" spans="1:13" ht="21.95" customHeight="1" x14ac:dyDescent="0.25">
      <c r="A21" s="1358" t="s">
        <v>0</v>
      </c>
      <c r="B21" s="1358"/>
      <c r="C21" s="1358" t="s">
        <v>77</v>
      </c>
      <c r="D21" s="1358"/>
      <c r="E21" s="1358"/>
      <c r="F21" s="1358"/>
      <c r="G21" s="1358"/>
      <c r="H21" s="1358" t="s">
        <v>104</v>
      </c>
      <c r="I21" s="1358"/>
      <c r="J21" s="1358"/>
    </row>
    <row r="22" spans="1:13" ht="21.95" customHeight="1" x14ac:dyDescent="0.25">
      <c r="A22" s="1358"/>
      <c r="B22" s="1358"/>
      <c r="C22" s="1358"/>
      <c r="D22" s="1358"/>
      <c r="E22" s="1358"/>
      <c r="F22" s="1358"/>
      <c r="G22" s="1358"/>
      <c r="H22" s="51">
        <f>H14</f>
        <v>2025</v>
      </c>
      <c r="I22" s="51">
        <f>I14</f>
        <v>2026</v>
      </c>
      <c r="J22" s="51">
        <f>J14</f>
        <v>2027</v>
      </c>
    </row>
    <row r="23" spans="1:13" ht="21" customHeight="1" x14ac:dyDescent="0.25">
      <c r="A23" s="1595">
        <v>213</v>
      </c>
      <c r="B23" s="1595"/>
      <c r="C23" s="1625" t="s">
        <v>101</v>
      </c>
      <c r="D23" s="1625"/>
      <c r="E23" s="1625"/>
      <c r="F23" s="1625" t="s">
        <v>166</v>
      </c>
      <c r="G23" s="1625"/>
      <c r="H23" s="67">
        <v>9207365</v>
      </c>
      <c r="I23" s="67">
        <v>9207365</v>
      </c>
      <c r="J23" s="67">
        <v>9207365</v>
      </c>
      <c r="K23" s="69">
        <f>H15*30.2%</f>
        <v>9207365.7319999989</v>
      </c>
      <c r="L23" s="69">
        <f t="shared" ref="L23:M23" si="1">I15*30.2%</f>
        <v>9207365.7319999989</v>
      </c>
      <c r="M23" s="69">
        <f t="shared" si="1"/>
        <v>9207365.7319999989</v>
      </c>
    </row>
    <row r="24" spans="1:13" ht="21" hidden="1" customHeight="1" x14ac:dyDescent="0.25">
      <c r="A24" s="1595">
        <v>213</v>
      </c>
      <c r="B24" s="1595"/>
      <c r="C24" s="1625" t="s">
        <v>101</v>
      </c>
      <c r="D24" s="1625"/>
      <c r="E24" s="1625"/>
      <c r="F24" s="1625" t="s">
        <v>167</v>
      </c>
      <c r="G24" s="1625"/>
      <c r="H24" s="67"/>
      <c r="I24" s="67"/>
      <c r="J24" s="67"/>
      <c r="K24" s="69">
        <f>H16*30.2%</f>
        <v>0</v>
      </c>
      <c r="L24" s="69">
        <f t="shared" ref="L24:M24" si="2">I16*30.2%</f>
        <v>0</v>
      </c>
      <c r="M24" s="69">
        <f t="shared" si="2"/>
        <v>0</v>
      </c>
    </row>
    <row r="25" spans="1:13" ht="21.95" customHeight="1" x14ac:dyDescent="0.25">
      <c r="A25" s="1321" t="s">
        <v>3</v>
      </c>
      <c r="B25" s="1322"/>
      <c r="C25" s="1322"/>
      <c r="D25" s="1322"/>
      <c r="E25" s="1322"/>
      <c r="F25" s="1322"/>
      <c r="G25" s="1323"/>
      <c r="H25" s="45">
        <f>H23+H24</f>
        <v>9207365</v>
      </c>
      <c r="I25" s="45">
        <f t="shared" ref="I25:J25" si="3">I23+I24</f>
        <v>9207365</v>
      </c>
      <c r="J25" s="45">
        <f t="shared" si="3"/>
        <v>9207365</v>
      </c>
    </row>
    <row r="27" spans="1:13" ht="21.95" hidden="1" customHeight="1" x14ac:dyDescent="0.25">
      <c r="A27" s="1330" t="s">
        <v>4</v>
      </c>
      <c r="B27" s="1330"/>
      <c r="C27" s="1330"/>
      <c r="D27" s="1330"/>
      <c r="E27" s="1330"/>
      <c r="F27" s="1330"/>
      <c r="G27" s="1330"/>
      <c r="H27" s="1330"/>
      <c r="I27" s="1330"/>
      <c r="J27" s="1330"/>
    </row>
    <row r="28" spans="1:13" ht="26.1" hidden="1" customHeight="1" x14ac:dyDescent="0.25">
      <c r="A28" s="1360" t="s">
        <v>106</v>
      </c>
      <c r="B28" s="1360" t="s">
        <v>0</v>
      </c>
      <c r="C28" s="1360" t="s">
        <v>105</v>
      </c>
      <c r="D28" s="1360" t="s">
        <v>77</v>
      </c>
      <c r="E28" s="1362" t="s">
        <v>49</v>
      </c>
      <c r="F28" s="1362" t="s">
        <v>87</v>
      </c>
      <c r="G28" s="1363" t="s">
        <v>110</v>
      </c>
      <c r="H28" s="1358" t="s">
        <v>104</v>
      </c>
      <c r="I28" s="1358"/>
      <c r="J28" s="1358"/>
    </row>
    <row r="29" spans="1:13" ht="40.5" hidden="1" customHeight="1" x14ac:dyDescent="0.25">
      <c r="A29" s="1361"/>
      <c r="B29" s="1361"/>
      <c r="C29" s="1361"/>
      <c r="D29" s="1361"/>
      <c r="E29" s="1362"/>
      <c r="F29" s="1362"/>
      <c r="G29" s="1363"/>
      <c r="H29" s="51">
        <f>H14</f>
        <v>2025</v>
      </c>
      <c r="I29" s="51">
        <f t="shared" ref="I29:J29" si="4">I14</f>
        <v>2026</v>
      </c>
      <c r="J29" s="51">
        <f t="shared" si="4"/>
        <v>2027</v>
      </c>
    </row>
    <row r="30" spans="1:13" ht="37.15" hidden="1" customHeight="1" x14ac:dyDescent="0.25">
      <c r="A30" s="1331">
        <v>1</v>
      </c>
      <c r="B30" s="1333">
        <v>212</v>
      </c>
      <c r="C30" s="1331" t="s">
        <v>5</v>
      </c>
      <c r="D30" s="11" t="s">
        <v>6</v>
      </c>
      <c r="E30" s="397"/>
      <c r="F30" s="397"/>
      <c r="G30" s="396"/>
      <c r="H30" s="101"/>
      <c r="I30" s="101"/>
      <c r="J30" s="101"/>
    </row>
    <row r="31" spans="1:13" ht="50.25" hidden="1" customHeight="1" x14ac:dyDescent="0.25">
      <c r="A31" s="1332"/>
      <c r="B31" s="1334"/>
      <c r="C31" s="1335"/>
      <c r="D31" s="439" t="s">
        <v>7</v>
      </c>
      <c r="E31" s="397"/>
      <c r="F31" s="397"/>
      <c r="G31" s="396"/>
      <c r="H31" s="101"/>
      <c r="I31" s="101"/>
      <c r="J31" s="101"/>
    </row>
    <row r="32" spans="1:13" ht="22.35" hidden="1" customHeight="1" x14ac:dyDescent="0.25">
      <c r="A32" s="436"/>
      <c r="B32" s="1336" t="s">
        <v>304</v>
      </c>
      <c r="C32" s="1336"/>
      <c r="D32" s="1336"/>
      <c r="E32" s="437"/>
      <c r="F32" s="437"/>
      <c r="G32" s="438"/>
      <c r="H32" s="256">
        <f>SUM(H30:H31)</f>
        <v>0</v>
      </c>
      <c r="I32" s="256">
        <f t="shared" ref="I32:J32" si="5">SUM(I30:I31)</f>
        <v>0</v>
      </c>
      <c r="J32" s="256">
        <f t="shared" si="5"/>
        <v>0</v>
      </c>
    </row>
    <row r="33" spans="1:11" ht="50.1" hidden="1" customHeight="1" x14ac:dyDescent="0.25">
      <c r="A33" s="1337">
        <v>2</v>
      </c>
      <c r="B33" s="1333">
        <v>222</v>
      </c>
      <c r="C33" s="1331" t="s">
        <v>8</v>
      </c>
      <c r="D33" s="11" t="s">
        <v>9</v>
      </c>
      <c r="E33" s="432"/>
      <c r="F33" s="432"/>
      <c r="G33" s="433"/>
      <c r="H33" s="434"/>
      <c r="I33" s="434"/>
      <c r="J33" s="434"/>
    </row>
    <row r="34" spans="1:11" ht="18" hidden="1" customHeight="1" x14ac:dyDescent="0.25">
      <c r="A34" s="1338"/>
      <c r="B34" s="1334"/>
      <c r="C34" s="1335"/>
      <c r="D34" s="70"/>
      <c r="E34" s="432"/>
      <c r="F34" s="432"/>
      <c r="G34" s="433"/>
      <c r="H34" s="434"/>
      <c r="I34" s="434"/>
      <c r="J34" s="434"/>
    </row>
    <row r="35" spans="1:11" ht="18" hidden="1" customHeight="1" x14ac:dyDescent="0.25">
      <c r="A35" s="1338"/>
      <c r="B35" s="1334"/>
      <c r="C35" s="1335"/>
      <c r="D35" s="70"/>
      <c r="E35" s="432"/>
      <c r="F35" s="432"/>
      <c r="G35" s="433"/>
      <c r="H35" s="434"/>
      <c r="I35" s="434"/>
      <c r="J35" s="434"/>
    </row>
    <row r="36" spans="1:11" ht="18" hidden="1" customHeight="1" x14ac:dyDescent="0.25">
      <c r="A36" s="1339"/>
      <c r="B36" s="1340"/>
      <c r="C36" s="1332"/>
      <c r="D36" s="70"/>
      <c r="E36" s="432"/>
      <c r="F36" s="432"/>
      <c r="G36" s="433"/>
      <c r="H36" s="434"/>
      <c r="I36" s="434"/>
      <c r="J36" s="434"/>
    </row>
    <row r="37" spans="1:11" ht="22.35" hidden="1" customHeight="1" x14ac:dyDescent="0.25">
      <c r="A37" s="436"/>
      <c r="B37" s="1336" t="s">
        <v>466</v>
      </c>
      <c r="C37" s="1336"/>
      <c r="D37" s="1336"/>
      <c r="E37" s="437"/>
      <c r="F37" s="437"/>
      <c r="G37" s="438"/>
      <c r="H37" s="256">
        <f>SUM(H33:H36)</f>
        <v>0</v>
      </c>
      <c r="I37" s="256">
        <f t="shared" ref="I37:J37" si="6">SUM(I33:I36)</f>
        <v>0</v>
      </c>
      <c r="J37" s="256">
        <f t="shared" si="6"/>
        <v>0</v>
      </c>
    </row>
    <row r="38" spans="1:11" ht="33.950000000000003" hidden="1" customHeight="1" x14ac:dyDescent="0.25">
      <c r="A38" s="1345">
        <v>3</v>
      </c>
      <c r="B38" s="1333">
        <v>226</v>
      </c>
      <c r="C38" s="1331" t="s">
        <v>10</v>
      </c>
      <c r="D38" s="11" t="s">
        <v>11</v>
      </c>
      <c r="E38" s="71"/>
      <c r="F38" s="67"/>
      <c r="G38" s="72"/>
      <c r="H38" s="67"/>
      <c r="I38" s="67"/>
      <c r="J38" s="67"/>
    </row>
    <row r="39" spans="1:11" ht="18" hidden="1" customHeight="1" x14ac:dyDescent="0.25">
      <c r="A39" s="1346"/>
      <c r="B39" s="1334"/>
      <c r="C39" s="1335"/>
      <c r="D39" s="70"/>
      <c r="E39" s="71"/>
      <c r="F39" s="67"/>
      <c r="G39" s="72"/>
      <c r="H39" s="67"/>
      <c r="I39" s="67"/>
      <c r="J39" s="67"/>
    </row>
    <row r="40" spans="1:11" ht="18" hidden="1" customHeight="1" x14ac:dyDescent="0.25">
      <c r="A40" s="1347"/>
      <c r="B40" s="1340"/>
      <c r="C40" s="1332"/>
      <c r="D40" s="70"/>
      <c r="E40" s="71"/>
      <c r="F40" s="67"/>
      <c r="G40" s="72"/>
      <c r="H40" s="67"/>
      <c r="I40" s="67"/>
      <c r="J40" s="67"/>
    </row>
    <row r="41" spans="1:11" ht="22.35" hidden="1" customHeight="1" x14ac:dyDescent="0.25">
      <c r="A41" s="436"/>
      <c r="B41" s="1336" t="s">
        <v>467</v>
      </c>
      <c r="C41" s="1336"/>
      <c r="D41" s="1336"/>
      <c r="E41" s="437"/>
      <c r="F41" s="437"/>
      <c r="G41" s="438"/>
      <c r="H41" s="256">
        <f>SUM(H38:H40)</f>
        <v>0</v>
      </c>
      <c r="I41" s="256">
        <f t="shared" ref="I41:J41" si="7">SUM(I38:I40)</f>
        <v>0</v>
      </c>
      <c r="J41" s="256">
        <f t="shared" si="7"/>
        <v>0</v>
      </c>
    </row>
    <row r="42" spans="1:11" ht="33.950000000000003" hidden="1" customHeight="1" x14ac:dyDescent="0.25">
      <c r="A42" s="1345">
        <v>4</v>
      </c>
      <c r="B42" s="1333"/>
      <c r="C42" s="1351"/>
      <c r="D42" s="11"/>
      <c r="E42" s="71"/>
      <c r="F42" s="67"/>
      <c r="G42" s="72"/>
      <c r="H42" s="67"/>
      <c r="I42" s="67"/>
      <c r="J42" s="67"/>
    </row>
    <row r="43" spans="1:11" ht="22.35" hidden="1" customHeight="1" x14ac:dyDescent="0.25">
      <c r="A43" s="1346"/>
      <c r="B43" s="1334"/>
      <c r="C43" s="1352"/>
      <c r="D43" s="70"/>
      <c r="E43" s="71"/>
      <c r="F43" s="67"/>
      <c r="G43" s="72"/>
      <c r="H43" s="67"/>
      <c r="I43" s="67"/>
      <c r="J43" s="67"/>
    </row>
    <row r="44" spans="1:11" ht="22.35" hidden="1" customHeight="1" x14ac:dyDescent="0.25">
      <c r="A44" s="1347"/>
      <c r="B44" s="1340"/>
      <c r="C44" s="1353"/>
      <c r="D44" s="70"/>
      <c r="E44" s="71"/>
      <c r="F44" s="67"/>
      <c r="G44" s="72"/>
      <c r="H44" s="67"/>
      <c r="I44" s="67"/>
      <c r="J44" s="67"/>
    </row>
    <row r="45" spans="1:11" ht="22.35" hidden="1" customHeight="1" x14ac:dyDescent="0.25">
      <c r="A45" s="436"/>
      <c r="B45" s="1336" t="s">
        <v>502</v>
      </c>
      <c r="C45" s="1336"/>
      <c r="D45" s="1336"/>
      <c r="E45" s="437"/>
      <c r="F45" s="437"/>
      <c r="G45" s="438"/>
      <c r="H45" s="256">
        <f>SUM(H42:H44)</f>
        <v>0</v>
      </c>
      <c r="I45" s="256">
        <f t="shared" ref="I45:J45" si="8">SUM(I42:I44)</f>
        <v>0</v>
      </c>
      <c r="J45" s="256">
        <f t="shared" si="8"/>
        <v>0</v>
      </c>
    </row>
    <row r="46" spans="1:11" ht="31.15" hidden="1" customHeight="1" x14ac:dyDescent="0.25">
      <c r="A46" s="1345">
        <v>5</v>
      </c>
      <c r="B46" s="1333">
        <v>266</v>
      </c>
      <c r="C46" s="1348" t="s">
        <v>471</v>
      </c>
      <c r="D46" s="440" t="s">
        <v>472</v>
      </c>
      <c r="E46" s="71"/>
      <c r="F46" s="67"/>
      <c r="G46" s="72"/>
      <c r="H46" s="67"/>
      <c r="I46" s="67"/>
      <c r="J46" s="67"/>
    </row>
    <row r="47" spans="1:11" ht="59.85" hidden="1" customHeight="1" x14ac:dyDescent="0.25">
      <c r="A47" s="1346"/>
      <c r="B47" s="1334"/>
      <c r="C47" s="1349"/>
      <c r="D47" s="823" t="s">
        <v>637</v>
      </c>
      <c r="E47" s="825">
        <v>1</v>
      </c>
      <c r="F47" s="800">
        <v>60</v>
      </c>
      <c r="G47" s="798">
        <v>12</v>
      </c>
      <c r="H47" s="67">
        <v>0</v>
      </c>
      <c r="I47" s="67">
        <v>0</v>
      </c>
      <c r="J47" s="67">
        <v>0</v>
      </c>
      <c r="K47" s="435">
        <f>E47*F47*G47</f>
        <v>720</v>
      </c>
    </row>
    <row r="48" spans="1:11" ht="15.6" hidden="1" customHeight="1" x14ac:dyDescent="0.25">
      <c r="A48" s="1347"/>
      <c r="B48" s="1340"/>
      <c r="C48" s="1350"/>
      <c r="D48" s="70"/>
      <c r="E48" s="71"/>
      <c r="F48" s="67"/>
      <c r="G48" s="72"/>
      <c r="H48" s="67"/>
      <c r="I48" s="67"/>
      <c r="J48" s="67"/>
    </row>
    <row r="49" spans="1:10" ht="22.35" hidden="1" customHeight="1" x14ac:dyDescent="0.25">
      <c r="A49" s="436"/>
      <c r="B49" s="1336" t="s">
        <v>473</v>
      </c>
      <c r="C49" s="1336"/>
      <c r="D49" s="1336"/>
      <c r="E49" s="437"/>
      <c r="F49" s="437"/>
      <c r="G49" s="438"/>
      <c r="H49" s="256">
        <f>SUM(H46:H48)</f>
        <v>0</v>
      </c>
      <c r="I49" s="256">
        <f t="shared" ref="I49:J49" si="9">SUM(I46:I48)</f>
        <v>0</v>
      </c>
      <c r="J49" s="256">
        <f t="shared" si="9"/>
        <v>0</v>
      </c>
    </row>
    <row r="50" spans="1:10" ht="15.6" hidden="1" customHeight="1" x14ac:dyDescent="0.25">
      <c r="A50" s="1345">
        <v>6</v>
      </c>
      <c r="B50" s="1333">
        <v>290</v>
      </c>
      <c r="C50" s="1331" t="s">
        <v>12</v>
      </c>
      <c r="D50" s="11" t="s">
        <v>13</v>
      </c>
      <c r="E50" s="71"/>
      <c r="F50" s="67"/>
      <c r="G50" s="72"/>
      <c r="H50" s="67"/>
      <c r="I50" s="67"/>
      <c r="J50" s="67"/>
    </row>
    <row r="51" spans="1:10" ht="15.6" hidden="1" customHeight="1" x14ac:dyDescent="0.25">
      <c r="A51" s="1347"/>
      <c r="B51" s="1340"/>
      <c r="C51" s="1332"/>
      <c r="D51" s="70"/>
      <c r="E51" s="71"/>
      <c r="F51" s="67"/>
      <c r="G51" s="72"/>
      <c r="H51" s="67"/>
      <c r="I51" s="67"/>
      <c r="J51" s="67"/>
    </row>
    <row r="52" spans="1:10" ht="22.35" hidden="1" customHeight="1" x14ac:dyDescent="0.25">
      <c r="A52" s="436"/>
      <c r="B52" s="1336" t="s">
        <v>474</v>
      </c>
      <c r="C52" s="1336"/>
      <c r="D52" s="1336"/>
      <c r="E52" s="437"/>
      <c r="F52" s="437"/>
      <c r="G52" s="438"/>
      <c r="H52" s="256">
        <f>SUM(H50:H51)</f>
        <v>0</v>
      </c>
      <c r="I52" s="256">
        <f t="shared" ref="I52:J52" si="10">SUM(I50:I51)</f>
        <v>0</v>
      </c>
      <c r="J52" s="256">
        <f t="shared" si="10"/>
        <v>0</v>
      </c>
    </row>
    <row r="53" spans="1:10" ht="21.95" hidden="1" customHeight="1" x14ac:dyDescent="0.25">
      <c r="A53" s="1354" t="s">
        <v>14</v>
      </c>
      <c r="B53" s="1355"/>
      <c r="C53" s="1355"/>
      <c r="D53" s="1355"/>
      <c r="E53" s="1355"/>
      <c r="F53" s="1355"/>
      <c r="G53" s="1356"/>
      <c r="H53" s="9">
        <f>H32+H37+H41+H45+H49+H52</f>
        <v>0</v>
      </c>
      <c r="I53" s="9">
        <f t="shared" ref="I53:J53" si="11">I32+I37+I41+I45+I49+I52</f>
        <v>0</v>
      </c>
      <c r="J53" s="9">
        <f t="shared" si="11"/>
        <v>0</v>
      </c>
    </row>
    <row r="54" spans="1:10" hidden="1" x14ac:dyDescent="0.25"/>
    <row r="55" spans="1:10" ht="44.1" hidden="1" customHeight="1" x14ac:dyDescent="0.25">
      <c r="A55" s="1597" t="s">
        <v>107</v>
      </c>
      <c r="B55" s="1597"/>
      <c r="C55" s="1597"/>
      <c r="D55" s="1597"/>
      <c r="E55" s="1597"/>
      <c r="F55" s="1597"/>
      <c r="G55" s="1597"/>
      <c r="H55" s="1597"/>
      <c r="I55" s="1597"/>
      <c r="J55" s="1597"/>
    </row>
    <row r="56" spans="1:10" ht="26.1" hidden="1" customHeight="1" x14ac:dyDescent="0.25">
      <c r="A56" s="1360" t="s">
        <v>106</v>
      </c>
      <c r="B56" s="1360" t="s">
        <v>0</v>
      </c>
      <c r="C56" s="1360" t="s">
        <v>105</v>
      </c>
      <c r="D56" s="1360" t="s">
        <v>77</v>
      </c>
      <c r="E56" s="1362" t="s">
        <v>49</v>
      </c>
      <c r="F56" s="1362" t="s">
        <v>88</v>
      </c>
      <c r="G56" s="1363" t="s">
        <v>103</v>
      </c>
      <c r="H56" s="1358" t="s">
        <v>104</v>
      </c>
      <c r="I56" s="1358"/>
      <c r="J56" s="1358"/>
    </row>
    <row r="57" spans="1:10" ht="39.75" hidden="1" customHeight="1" x14ac:dyDescent="0.25">
      <c r="A57" s="1361"/>
      <c r="B57" s="1361"/>
      <c r="C57" s="1361"/>
      <c r="D57" s="1361"/>
      <c r="E57" s="1362"/>
      <c r="F57" s="1362"/>
      <c r="G57" s="1363"/>
      <c r="H57" s="66">
        <f>H14</f>
        <v>2025</v>
      </c>
      <c r="I57" s="66">
        <f t="shared" ref="I57:J57" si="12">I14</f>
        <v>2026</v>
      </c>
      <c r="J57" s="66">
        <f t="shared" si="12"/>
        <v>2027</v>
      </c>
    </row>
    <row r="58" spans="1:10" ht="52.7" hidden="1" customHeight="1" x14ac:dyDescent="0.25">
      <c r="A58" s="115">
        <v>1</v>
      </c>
      <c r="B58" s="116">
        <v>290</v>
      </c>
      <c r="C58" s="112" t="s">
        <v>12</v>
      </c>
      <c r="D58" s="70" t="s">
        <v>13</v>
      </c>
      <c r="E58" s="71"/>
      <c r="F58" s="67"/>
      <c r="G58" s="72"/>
      <c r="H58" s="67"/>
      <c r="I58" s="67"/>
      <c r="J58" s="67"/>
    </row>
    <row r="59" spans="1:10" ht="21.95" hidden="1" customHeight="1" x14ac:dyDescent="0.25">
      <c r="A59" s="1354" t="s">
        <v>15</v>
      </c>
      <c r="B59" s="1355"/>
      <c r="C59" s="1355"/>
      <c r="D59" s="1355"/>
      <c r="E59" s="1355"/>
      <c r="F59" s="1355"/>
      <c r="G59" s="1356"/>
      <c r="H59" s="9">
        <f>SUM(H58:H58)</f>
        <v>0</v>
      </c>
      <c r="I59" s="9">
        <f>SUM(I58:I58)</f>
        <v>0</v>
      </c>
      <c r="J59" s="9">
        <f>SUM(J58:J58)</f>
        <v>0</v>
      </c>
    </row>
    <row r="60" spans="1:10" hidden="1" x14ac:dyDescent="0.25"/>
    <row r="61" spans="1:10" ht="30" hidden="1" customHeight="1" x14ac:dyDescent="0.25">
      <c r="A61" s="1359" t="s">
        <v>498</v>
      </c>
      <c r="B61" s="1359"/>
      <c r="C61" s="1359"/>
      <c r="D61" s="1359"/>
      <c r="E61" s="1359"/>
      <c r="F61" s="1359"/>
      <c r="G61" s="1359"/>
      <c r="H61" s="1359"/>
      <c r="I61" s="1359"/>
      <c r="J61" s="1359"/>
    </row>
    <row r="62" spans="1:10" ht="26.1" hidden="1" customHeight="1" x14ac:dyDescent="0.25">
      <c r="A62" s="1360" t="s">
        <v>106</v>
      </c>
      <c r="B62" s="1360" t="s">
        <v>0</v>
      </c>
      <c r="C62" s="1360" t="s">
        <v>105</v>
      </c>
      <c r="D62" s="1360" t="s">
        <v>77</v>
      </c>
      <c r="E62" s="1362" t="s">
        <v>49</v>
      </c>
      <c r="F62" s="1362" t="s">
        <v>87</v>
      </c>
      <c r="G62" s="1363" t="s">
        <v>503</v>
      </c>
      <c r="H62" s="1358" t="s">
        <v>104</v>
      </c>
      <c r="I62" s="1358"/>
      <c r="J62" s="1358"/>
    </row>
    <row r="63" spans="1:10" ht="40.35" hidden="1" customHeight="1" x14ac:dyDescent="0.25">
      <c r="A63" s="1361"/>
      <c r="B63" s="1361"/>
      <c r="C63" s="1361"/>
      <c r="D63" s="1361"/>
      <c r="E63" s="1362"/>
      <c r="F63" s="1362"/>
      <c r="G63" s="1363"/>
      <c r="H63" s="51">
        <f>H14</f>
        <v>2025</v>
      </c>
      <c r="I63" s="51">
        <f t="shared" ref="I63:J63" si="13">I14</f>
        <v>2026</v>
      </c>
      <c r="J63" s="51">
        <f t="shared" si="13"/>
        <v>2027</v>
      </c>
    </row>
    <row r="64" spans="1:10" ht="30" hidden="1" x14ac:dyDescent="0.25">
      <c r="A64" s="1345">
        <v>1</v>
      </c>
      <c r="B64" s="1333">
        <v>262</v>
      </c>
      <c r="C64" s="1351" t="s">
        <v>470</v>
      </c>
      <c r="D64" s="11" t="s">
        <v>468</v>
      </c>
      <c r="E64" s="71"/>
      <c r="F64" s="67"/>
      <c r="G64" s="72"/>
      <c r="H64" s="67"/>
      <c r="I64" s="67"/>
      <c r="J64" s="67"/>
    </row>
    <row r="65" spans="1:10" ht="18" hidden="1" customHeight="1" x14ac:dyDescent="0.25">
      <c r="A65" s="1346"/>
      <c r="B65" s="1334"/>
      <c r="C65" s="1352"/>
      <c r="D65" s="70"/>
      <c r="E65" s="71"/>
      <c r="F65" s="67"/>
      <c r="G65" s="72"/>
      <c r="H65" s="67"/>
      <c r="I65" s="67"/>
      <c r="J65" s="67"/>
    </row>
    <row r="66" spans="1:10" ht="18" hidden="1" customHeight="1" x14ac:dyDescent="0.25">
      <c r="A66" s="1347"/>
      <c r="B66" s="1340"/>
      <c r="C66" s="1353"/>
      <c r="D66" s="70"/>
      <c r="E66" s="71"/>
      <c r="F66" s="67"/>
      <c r="G66" s="72"/>
      <c r="H66" s="67"/>
      <c r="I66" s="67"/>
      <c r="J66" s="67"/>
    </row>
    <row r="67" spans="1:10" ht="22.35" hidden="1" customHeight="1" x14ac:dyDescent="0.25">
      <c r="A67" s="436"/>
      <c r="B67" s="1336" t="s">
        <v>469</v>
      </c>
      <c r="C67" s="1336"/>
      <c r="D67" s="1336"/>
      <c r="E67" s="437"/>
      <c r="F67" s="437"/>
      <c r="G67" s="438"/>
      <c r="H67" s="256">
        <f>SUM(H64:H66)</f>
        <v>0</v>
      </c>
      <c r="I67" s="256">
        <f t="shared" ref="I67:J67" si="14">SUM(I64:I66)</f>
        <v>0</v>
      </c>
      <c r="J67" s="256">
        <f t="shared" si="14"/>
        <v>0</v>
      </c>
    </row>
    <row r="68" spans="1:10" ht="33.4" hidden="1" customHeight="1" x14ac:dyDescent="0.25">
      <c r="A68" s="1345">
        <v>2</v>
      </c>
      <c r="B68" s="1333">
        <v>264</v>
      </c>
      <c r="C68" s="1351" t="s">
        <v>613</v>
      </c>
      <c r="D68" s="11" t="s">
        <v>468</v>
      </c>
      <c r="E68" s="71"/>
      <c r="F68" s="67"/>
      <c r="G68" s="72"/>
      <c r="H68" s="67"/>
      <c r="I68" s="67"/>
      <c r="J68" s="67"/>
    </row>
    <row r="69" spans="1:10" ht="54.2" hidden="1" customHeight="1" x14ac:dyDescent="0.25">
      <c r="A69" s="1346"/>
      <c r="B69" s="1334"/>
      <c r="C69" s="1352"/>
      <c r="D69" s="546" t="s">
        <v>501</v>
      </c>
      <c r="E69" s="547"/>
      <c r="F69" s="28" t="e">
        <f>H69/E69</f>
        <v>#DIV/0!</v>
      </c>
      <c r="G69" s="548"/>
      <c r="H69" s="96"/>
      <c r="I69" s="96"/>
      <c r="J69" s="96"/>
    </row>
    <row r="70" spans="1:10" ht="20.100000000000001" hidden="1" customHeight="1" x14ac:dyDescent="0.25">
      <c r="A70" s="1346"/>
      <c r="B70" s="1334"/>
      <c r="C70" s="1352"/>
      <c r="D70" s="765"/>
      <c r="E70" s="104"/>
      <c r="F70" s="31"/>
      <c r="G70" s="770"/>
      <c r="H70" s="101"/>
      <c r="I70" s="101"/>
      <c r="J70" s="101"/>
    </row>
    <row r="71" spans="1:10" ht="20.100000000000001" hidden="1" customHeight="1" x14ac:dyDescent="0.25">
      <c r="A71" s="1346"/>
      <c r="B71" s="1334"/>
      <c r="C71" s="1352"/>
      <c r="D71" s="771"/>
      <c r="E71" s="772"/>
      <c r="F71" s="773"/>
      <c r="G71" s="774"/>
      <c r="H71" s="775"/>
      <c r="I71" s="775"/>
      <c r="J71" s="775"/>
    </row>
    <row r="72" spans="1:10" ht="22.35" hidden="1" customHeight="1" x14ac:dyDescent="0.25">
      <c r="A72" s="776"/>
      <c r="B72" s="1633" t="s">
        <v>614</v>
      </c>
      <c r="C72" s="1633"/>
      <c r="D72" s="1633"/>
      <c r="E72" s="762"/>
      <c r="F72" s="762"/>
      <c r="G72" s="133"/>
      <c r="H72" s="40">
        <f>H68+H69+H70+H71</f>
        <v>0</v>
      </c>
      <c r="I72" s="40">
        <f t="shared" ref="I72:J72" si="15">I68+I69+I70+I71</f>
        <v>0</v>
      </c>
      <c r="J72" s="40">
        <f t="shared" si="15"/>
        <v>0</v>
      </c>
    </row>
    <row r="73" spans="1:10" ht="55.15" hidden="1" customHeight="1" x14ac:dyDescent="0.25">
      <c r="A73" s="1337">
        <v>3</v>
      </c>
      <c r="B73" s="1634">
        <v>264</v>
      </c>
      <c r="C73" s="1608" t="s">
        <v>613</v>
      </c>
      <c r="D73" s="546" t="s">
        <v>501</v>
      </c>
      <c r="E73" s="547"/>
      <c r="F73" s="28" t="e">
        <f>H73/E73</f>
        <v>#DIV/0!</v>
      </c>
      <c r="G73" s="548"/>
      <c r="H73" s="96"/>
      <c r="I73" s="33"/>
      <c r="J73" s="33"/>
    </row>
    <row r="74" spans="1:10" ht="20.100000000000001" hidden="1" customHeight="1" x14ac:dyDescent="0.25">
      <c r="A74" s="1338"/>
      <c r="B74" s="1635"/>
      <c r="C74" s="1609"/>
      <c r="D74" s="769"/>
      <c r="E74" s="766"/>
      <c r="F74" s="766"/>
      <c r="G74" s="767"/>
      <c r="H74" s="768"/>
      <c r="I74" s="768"/>
      <c r="J74" s="768"/>
    </row>
    <row r="75" spans="1:10" ht="20.100000000000001" hidden="1" customHeight="1" x14ac:dyDescent="0.25">
      <c r="A75" s="1339"/>
      <c r="B75" s="1636"/>
      <c r="C75" s="1610"/>
      <c r="D75" s="769"/>
      <c r="E75" s="766"/>
      <c r="F75" s="766"/>
      <c r="G75" s="767"/>
      <c r="H75" s="768"/>
      <c r="I75" s="768"/>
      <c r="J75" s="768"/>
    </row>
    <row r="76" spans="1:10" ht="22.35" hidden="1" customHeight="1" x14ac:dyDescent="0.25">
      <c r="A76" s="763"/>
      <c r="B76" s="1611" t="s">
        <v>615</v>
      </c>
      <c r="C76" s="1611"/>
      <c r="D76" s="1611"/>
      <c r="E76" s="764"/>
      <c r="F76" s="764"/>
      <c r="G76" s="127"/>
      <c r="H76" s="128">
        <f>H73+H74+H75</f>
        <v>0</v>
      </c>
      <c r="I76" s="128">
        <f>I73+I74+I75</f>
        <v>0</v>
      </c>
      <c r="J76" s="128">
        <f t="shared" ref="J76" si="16">J73+J74+J75</f>
        <v>0</v>
      </c>
    </row>
    <row r="77" spans="1:10" ht="22.35" hidden="1" customHeight="1" x14ac:dyDescent="0.25">
      <c r="A77" s="436"/>
      <c r="B77" s="1336" t="s">
        <v>504</v>
      </c>
      <c r="C77" s="1336"/>
      <c r="D77" s="1336"/>
      <c r="E77" s="437"/>
      <c r="F77" s="437"/>
      <c r="G77" s="438"/>
      <c r="H77" s="256">
        <f>H72+H76</f>
        <v>0</v>
      </c>
      <c r="I77" s="256">
        <f t="shared" ref="I77:J77" si="17">I72+I76</f>
        <v>0</v>
      </c>
      <c r="J77" s="256">
        <f t="shared" si="17"/>
        <v>0</v>
      </c>
    </row>
    <row r="78" spans="1:10" ht="22.35" hidden="1" customHeight="1" x14ac:dyDescent="0.25">
      <c r="A78" s="1354" t="s">
        <v>499</v>
      </c>
      <c r="B78" s="1355"/>
      <c r="C78" s="1355"/>
      <c r="D78" s="1355"/>
      <c r="E78" s="1355"/>
      <c r="F78" s="1355"/>
      <c r="G78" s="1356"/>
      <c r="H78" s="9">
        <f>H67+H77</f>
        <v>0</v>
      </c>
      <c r="I78" s="9">
        <f>I67+I77</f>
        <v>0</v>
      </c>
      <c r="J78" s="9">
        <f>J67+J77</f>
        <v>0</v>
      </c>
    </row>
    <row r="79" spans="1:10" hidden="1" x14ac:dyDescent="0.25"/>
    <row r="80" spans="1:10" ht="21.95" hidden="1" customHeight="1" x14ac:dyDescent="0.25">
      <c r="A80" s="1359" t="s">
        <v>493</v>
      </c>
      <c r="B80" s="1359"/>
      <c r="C80" s="1359"/>
      <c r="D80" s="1359"/>
      <c r="E80" s="1359"/>
      <c r="F80" s="1359"/>
      <c r="G80" s="1359"/>
      <c r="H80" s="1359"/>
      <c r="I80" s="1359"/>
      <c r="J80" s="1359"/>
    </row>
    <row r="81" spans="1:10" ht="26.1" hidden="1" customHeight="1" x14ac:dyDescent="0.25">
      <c r="A81" s="1360" t="s">
        <v>106</v>
      </c>
      <c r="B81" s="1360" t="s">
        <v>0</v>
      </c>
      <c r="C81" s="1360" t="s">
        <v>105</v>
      </c>
      <c r="D81" s="1360" t="s">
        <v>77</v>
      </c>
      <c r="E81" s="1362" t="s">
        <v>49</v>
      </c>
      <c r="F81" s="1362" t="s">
        <v>88</v>
      </c>
      <c r="G81" s="1363" t="s">
        <v>103</v>
      </c>
      <c r="H81" s="1358" t="s">
        <v>104</v>
      </c>
      <c r="I81" s="1358"/>
      <c r="J81" s="1358"/>
    </row>
    <row r="82" spans="1:10" ht="38.25" hidden="1" customHeight="1" x14ac:dyDescent="0.25">
      <c r="A82" s="1361"/>
      <c r="B82" s="1361"/>
      <c r="C82" s="1361"/>
      <c r="D82" s="1361"/>
      <c r="E82" s="1362"/>
      <c r="F82" s="1362"/>
      <c r="G82" s="1363"/>
      <c r="H82" s="66">
        <f>H14</f>
        <v>2025</v>
      </c>
      <c r="I82" s="66">
        <f t="shared" ref="I82:J82" si="18">I14</f>
        <v>2026</v>
      </c>
      <c r="J82" s="66">
        <f t="shared" si="18"/>
        <v>2027</v>
      </c>
    </row>
    <row r="83" spans="1:10" ht="64.5" hidden="1" customHeight="1" x14ac:dyDescent="0.25">
      <c r="A83" s="115">
        <v>1</v>
      </c>
      <c r="B83" s="116">
        <v>290</v>
      </c>
      <c r="C83" s="112" t="s">
        <v>12</v>
      </c>
      <c r="D83" s="70" t="s">
        <v>17</v>
      </c>
      <c r="E83" s="71"/>
      <c r="F83" s="67"/>
      <c r="G83" s="72"/>
      <c r="H83" s="67"/>
      <c r="I83" s="67"/>
      <c r="J83" s="67"/>
    </row>
    <row r="84" spans="1:10" ht="21.95" hidden="1" customHeight="1" x14ac:dyDescent="0.25">
      <c r="A84" s="1364" t="s">
        <v>295</v>
      </c>
      <c r="B84" s="1365"/>
      <c r="C84" s="1365"/>
      <c r="D84" s="1365"/>
      <c r="E84" s="1365"/>
      <c r="F84" s="1365"/>
      <c r="G84" s="1366"/>
      <c r="H84" s="9">
        <f>SUM(H83:H83)</f>
        <v>0</v>
      </c>
      <c r="I84" s="9">
        <f>SUM(I83:I83)</f>
        <v>0</v>
      </c>
      <c r="J84" s="9">
        <f>SUM(J83:J83)</f>
        <v>0</v>
      </c>
    </row>
    <row r="85" spans="1:10" hidden="1" x14ac:dyDescent="0.25"/>
    <row r="86" spans="1:10" ht="50.1" hidden="1" customHeight="1" x14ac:dyDescent="0.25">
      <c r="A86" s="1598" t="s">
        <v>494</v>
      </c>
      <c r="B86" s="1598"/>
      <c r="C86" s="1598"/>
      <c r="D86" s="1598"/>
      <c r="E86" s="1598"/>
      <c r="F86" s="1598"/>
      <c r="G86" s="1598"/>
      <c r="H86" s="1598"/>
      <c r="I86" s="1598"/>
      <c r="J86" s="1598"/>
    </row>
    <row r="87" spans="1:10" ht="21.95" hidden="1" customHeight="1" x14ac:dyDescent="0.25">
      <c r="A87" s="1360" t="s">
        <v>106</v>
      </c>
      <c r="B87" s="1360" t="s">
        <v>0</v>
      </c>
      <c r="C87" s="1360" t="s">
        <v>105</v>
      </c>
      <c r="D87" s="1360" t="s">
        <v>77</v>
      </c>
      <c r="E87" s="1592"/>
      <c r="F87" s="1362" t="s">
        <v>35</v>
      </c>
      <c r="G87" s="1362" t="s">
        <v>89</v>
      </c>
      <c r="H87" s="1358" t="s">
        <v>104</v>
      </c>
      <c r="I87" s="1358"/>
      <c r="J87" s="1358"/>
    </row>
    <row r="88" spans="1:10" ht="21.6" hidden="1" customHeight="1" x14ac:dyDescent="0.25">
      <c r="A88" s="1361"/>
      <c r="B88" s="1361"/>
      <c r="C88" s="1361"/>
      <c r="D88" s="1593"/>
      <c r="E88" s="1594"/>
      <c r="F88" s="1362"/>
      <c r="G88" s="1362"/>
      <c r="H88" s="66">
        <f>H14</f>
        <v>2025</v>
      </c>
      <c r="I88" s="66">
        <f t="shared" ref="I88:J88" si="19">I14</f>
        <v>2026</v>
      </c>
      <c r="J88" s="66">
        <f t="shared" si="19"/>
        <v>2027</v>
      </c>
    </row>
    <row r="89" spans="1:10" ht="72.95" hidden="1" customHeight="1" x14ac:dyDescent="0.25">
      <c r="A89" s="115">
        <v>1</v>
      </c>
      <c r="B89" s="116">
        <v>290</v>
      </c>
      <c r="C89" s="112" t="s">
        <v>12</v>
      </c>
      <c r="D89" s="1460" t="s">
        <v>18</v>
      </c>
      <c r="E89" s="1462"/>
      <c r="F89" s="67">
        <v>1</v>
      </c>
      <c r="G89" s="72"/>
      <c r="H89" s="67"/>
      <c r="I89" s="67"/>
      <c r="J89" s="67"/>
    </row>
    <row r="90" spans="1:10" ht="21.75" hidden="1" customHeight="1" x14ac:dyDescent="0.25">
      <c r="A90" s="1546" t="s">
        <v>19</v>
      </c>
      <c r="B90" s="1547"/>
      <c r="C90" s="1547"/>
      <c r="D90" s="1547"/>
      <c r="E90" s="1547"/>
      <c r="F90" s="1547"/>
      <c r="G90" s="1548"/>
      <c r="H90" s="74">
        <f>SUM(H89:H89)</f>
        <v>0</v>
      </c>
      <c r="I90" s="74">
        <f>SUM(I89:I89)</f>
        <v>0</v>
      </c>
      <c r="J90" s="74">
        <f>SUM(J89:J89)</f>
        <v>0</v>
      </c>
    </row>
    <row r="91" spans="1:10" hidden="1" x14ac:dyDescent="0.25"/>
    <row r="92" spans="1:10" ht="21.95" customHeight="1" x14ac:dyDescent="0.25">
      <c r="A92" s="1324" t="s">
        <v>574</v>
      </c>
      <c r="B92" s="1324"/>
      <c r="C92" s="1324"/>
      <c r="D92" s="1324"/>
      <c r="E92" s="1324"/>
      <c r="F92" s="1324"/>
      <c r="G92" s="1324"/>
      <c r="H92" s="1324"/>
      <c r="I92" s="1324"/>
      <c r="J92" s="1373"/>
    </row>
    <row r="93" spans="1:10" ht="21.95" customHeight="1" x14ac:dyDescent="0.25">
      <c r="A93" s="1360" t="s">
        <v>106</v>
      </c>
      <c r="B93" s="1360" t="s">
        <v>0</v>
      </c>
      <c r="C93" s="1360" t="s">
        <v>105</v>
      </c>
      <c r="D93" s="1360" t="s">
        <v>77</v>
      </c>
      <c r="E93" s="1592"/>
      <c r="F93" s="1362" t="s">
        <v>21</v>
      </c>
      <c r="G93" s="1362" t="s">
        <v>22</v>
      </c>
      <c r="H93" s="1358" t="s">
        <v>104</v>
      </c>
      <c r="I93" s="1358"/>
      <c r="J93" s="1358"/>
    </row>
    <row r="94" spans="1:10" ht="23.45" customHeight="1" x14ac:dyDescent="0.25">
      <c r="A94" s="1361"/>
      <c r="B94" s="1361"/>
      <c r="C94" s="1361"/>
      <c r="D94" s="1593"/>
      <c r="E94" s="1594"/>
      <c r="F94" s="1362"/>
      <c r="G94" s="1362"/>
      <c r="H94" s="51">
        <f>H14</f>
        <v>2025</v>
      </c>
      <c r="I94" s="51">
        <f t="shared" ref="I94:J94" si="20">I14</f>
        <v>2026</v>
      </c>
      <c r="J94" s="51">
        <f t="shared" si="20"/>
        <v>2027</v>
      </c>
    </row>
    <row r="95" spans="1:10" ht="21.95" customHeight="1" x14ac:dyDescent="0.25">
      <c r="A95" s="115">
        <v>1</v>
      </c>
      <c r="B95" s="1385">
        <v>291</v>
      </c>
      <c r="C95" s="112" t="s">
        <v>12</v>
      </c>
      <c r="D95" s="1374" t="s">
        <v>23</v>
      </c>
      <c r="E95" s="1375"/>
      <c r="F95" s="743"/>
      <c r="G95" s="76">
        <v>2.1999999999999999E-2</v>
      </c>
      <c r="H95" s="67">
        <v>6862</v>
      </c>
      <c r="I95" s="67">
        <v>6862</v>
      </c>
      <c r="J95" s="67"/>
    </row>
    <row r="96" spans="1:10" ht="21.95" customHeight="1" x14ac:dyDescent="0.25">
      <c r="A96" s="115">
        <v>2</v>
      </c>
      <c r="B96" s="1386"/>
      <c r="C96" s="112" t="s">
        <v>12</v>
      </c>
      <c r="D96" s="1374" t="s">
        <v>24</v>
      </c>
      <c r="E96" s="1375"/>
      <c r="F96" s="744"/>
      <c r="G96" s="76" t="s">
        <v>109</v>
      </c>
      <c r="H96" s="67">
        <v>92682</v>
      </c>
      <c r="I96" s="67">
        <v>92682</v>
      </c>
      <c r="J96" s="67"/>
    </row>
    <row r="97" spans="1:10" ht="21.95" customHeight="1" x14ac:dyDescent="0.25">
      <c r="A97" s="1321" t="s">
        <v>25</v>
      </c>
      <c r="B97" s="1322"/>
      <c r="C97" s="1322"/>
      <c r="D97" s="1322"/>
      <c r="E97" s="1322"/>
      <c r="F97" s="1322"/>
      <c r="G97" s="1323"/>
      <c r="H97" s="9">
        <f>H95+H96</f>
        <v>99544</v>
      </c>
      <c r="I97" s="9">
        <f t="shared" ref="I97:J97" si="21">I95+I96</f>
        <v>99544</v>
      </c>
      <c r="J97" s="9">
        <f t="shared" si="21"/>
        <v>0</v>
      </c>
    </row>
    <row r="99" spans="1:10" ht="21.95" hidden="1" customHeight="1" x14ac:dyDescent="0.25">
      <c r="A99" s="1324" t="s">
        <v>495</v>
      </c>
      <c r="B99" s="1324"/>
      <c r="C99" s="1324"/>
      <c r="D99" s="1324"/>
      <c r="E99" s="1324"/>
      <c r="F99" s="1324"/>
      <c r="G99" s="1324"/>
      <c r="H99" s="1324"/>
      <c r="I99" s="1324"/>
      <c r="J99" s="1373"/>
    </row>
    <row r="100" spans="1:10" ht="21.95" hidden="1" customHeight="1" x14ac:dyDescent="0.25">
      <c r="A100" s="1360" t="s">
        <v>106</v>
      </c>
      <c r="B100" s="1360" t="s">
        <v>0</v>
      </c>
      <c r="C100" s="1360" t="s">
        <v>105</v>
      </c>
      <c r="D100" s="1418" t="s">
        <v>77</v>
      </c>
      <c r="E100" s="1418"/>
      <c r="F100" s="1588" t="s">
        <v>27</v>
      </c>
      <c r="G100" s="1407" t="s">
        <v>28</v>
      </c>
      <c r="H100" s="1358" t="s">
        <v>104</v>
      </c>
      <c r="I100" s="1358"/>
      <c r="J100" s="1358"/>
    </row>
    <row r="101" spans="1:10" ht="37.700000000000003" hidden="1" customHeight="1" x14ac:dyDescent="0.25">
      <c r="A101" s="1361"/>
      <c r="B101" s="1361"/>
      <c r="C101" s="1361"/>
      <c r="D101" s="1418"/>
      <c r="E101" s="1418"/>
      <c r="F101" s="1589"/>
      <c r="G101" s="1409"/>
      <c r="H101" s="66">
        <f>H14</f>
        <v>2025</v>
      </c>
      <c r="I101" s="66">
        <f t="shared" ref="I101:J101" si="22">I14</f>
        <v>2026</v>
      </c>
      <c r="J101" s="66">
        <f t="shared" si="22"/>
        <v>2027</v>
      </c>
    </row>
    <row r="102" spans="1:10" ht="21.95" hidden="1" customHeight="1" x14ac:dyDescent="0.25">
      <c r="A102" s="115">
        <v>1</v>
      </c>
      <c r="B102" s="1587">
        <v>291</v>
      </c>
      <c r="C102" s="112" t="s">
        <v>12</v>
      </c>
      <c r="D102" s="1380" t="s">
        <v>29</v>
      </c>
      <c r="E102" s="1380"/>
      <c r="F102" s="5"/>
      <c r="G102" s="2"/>
      <c r="H102" s="67"/>
      <c r="I102" s="67"/>
      <c r="J102" s="67"/>
    </row>
    <row r="103" spans="1:10" ht="25.9" hidden="1" customHeight="1" x14ac:dyDescent="0.25">
      <c r="A103" s="115">
        <v>2</v>
      </c>
      <c r="B103" s="1587"/>
      <c r="C103" s="112" t="s">
        <v>12</v>
      </c>
      <c r="D103" s="1606" t="s">
        <v>81</v>
      </c>
      <c r="E103" s="1607"/>
      <c r="F103" s="4" t="s">
        <v>30</v>
      </c>
      <c r="G103" s="1" t="s">
        <v>30</v>
      </c>
      <c r="H103" s="67"/>
      <c r="I103" s="67"/>
      <c r="J103" s="67"/>
    </row>
    <row r="104" spans="1:10" ht="21.95" hidden="1" customHeight="1" x14ac:dyDescent="0.25">
      <c r="A104" s="115">
        <v>3</v>
      </c>
      <c r="B104" s="1587"/>
      <c r="C104" s="112" t="s">
        <v>12</v>
      </c>
      <c r="D104" s="1606"/>
      <c r="E104" s="1607"/>
      <c r="F104" s="4" t="s">
        <v>30</v>
      </c>
      <c r="G104" s="1" t="s">
        <v>30</v>
      </c>
      <c r="H104" s="67"/>
      <c r="I104" s="67"/>
      <c r="J104" s="67"/>
    </row>
    <row r="105" spans="1:10" ht="21.95" hidden="1" customHeight="1" x14ac:dyDescent="0.25">
      <c r="A105" s="1321" t="s">
        <v>31</v>
      </c>
      <c r="B105" s="1322"/>
      <c r="C105" s="1322"/>
      <c r="D105" s="1322"/>
      <c r="E105" s="1322"/>
      <c r="F105" s="1322"/>
      <c r="G105" s="1323"/>
      <c r="H105" s="9">
        <f>SUM(H102:H104)</f>
        <v>0</v>
      </c>
      <c r="I105" s="9">
        <f t="shared" ref="I105:J105" si="23">SUM(I102:I104)</f>
        <v>0</v>
      </c>
      <c r="J105" s="9">
        <f t="shared" si="23"/>
        <v>0</v>
      </c>
    </row>
    <row r="106" spans="1:10" hidden="1" x14ac:dyDescent="0.25"/>
    <row r="107" spans="1:10" ht="21.95" hidden="1" customHeight="1" x14ac:dyDescent="0.25">
      <c r="A107" s="1324" t="s">
        <v>575</v>
      </c>
      <c r="B107" s="1324"/>
      <c r="C107" s="1324"/>
      <c r="D107" s="1324"/>
      <c r="E107" s="1324"/>
      <c r="F107" s="1324"/>
      <c r="G107" s="1324"/>
      <c r="H107" s="1324"/>
      <c r="I107" s="1324"/>
      <c r="J107" s="1373"/>
    </row>
    <row r="108" spans="1:10" ht="21.95" hidden="1" customHeight="1" x14ac:dyDescent="0.25">
      <c r="A108" s="1360" t="s">
        <v>106</v>
      </c>
      <c r="B108" s="1360" t="s">
        <v>0</v>
      </c>
      <c r="C108" s="1360" t="s">
        <v>105</v>
      </c>
      <c r="D108" s="1358" t="s">
        <v>77</v>
      </c>
      <c r="E108" s="1358"/>
      <c r="F108" s="1358"/>
      <c r="G108" s="1358"/>
      <c r="H108" s="1358" t="s">
        <v>104</v>
      </c>
      <c r="I108" s="1358"/>
      <c r="J108" s="1358"/>
    </row>
    <row r="109" spans="1:10" ht="21.95" hidden="1" customHeight="1" x14ac:dyDescent="0.25">
      <c r="A109" s="1361"/>
      <c r="B109" s="1361"/>
      <c r="C109" s="1361"/>
      <c r="D109" s="1358"/>
      <c r="E109" s="1358"/>
      <c r="F109" s="1358"/>
      <c r="G109" s="1358"/>
      <c r="H109" s="66">
        <f>H14</f>
        <v>2025</v>
      </c>
      <c r="I109" s="66">
        <f t="shared" ref="I109:J109" si="24">I14</f>
        <v>2026</v>
      </c>
      <c r="J109" s="66">
        <f t="shared" si="24"/>
        <v>2027</v>
      </c>
    </row>
    <row r="110" spans="1:10" ht="21.95" hidden="1" customHeight="1" x14ac:dyDescent="0.25">
      <c r="A110" s="115">
        <v>1</v>
      </c>
      <c r="B110" s="1385">
        <v>291</v>
      </c>
      <c r="C110" s="112" t="s">
        <v>12</v>
      </c>
      <c r="D110" s="1581" t="s">
        <v>97</v>
      </c>
      <c r="E110" s="1582"/>
      <c r="F110" s="1582"/>
      <c r="G110" s="1583"/>
      <c r="H110" s="67"/>
      <c r="I110" s="67"/>
      <c r="J110" s="67"/>
    </row>
    <row r="111" spans="1:10" ht="21.95" hidden="1" customHeight="1" x14ac:dyDescent="0.25">
      <c r="A111" s="115">
        <v>2</v>
      </c>
      <c r="B111" s="1386"/>
      <c r="C111" s="112" t="s">
        <v>12</v>
      </c>
      <c r="D111" s="1612"/>
      <c r="E111" s="1613"/>
      <c r="F111" s="1613"/>
      <c r="G111" s="1614"/>
      <c r="H111" s="67"/>
      <c r="I111" s="67"/>
      <c r="J111" s="67"/>
    </row>
    <row r="112" spans="1:10" ht="21.95" hidden="1" customHeight="1" x14ac:dyDescent="0.25">
      <c r="A112" s="1321" t="s">
        <v>33</v>
      </c>
      <c r="B112" s="1322"/>
      <c r="C112" s="1322"/>
      <c r="D112" s="1322"/>
      <c r="E112" s="1322"/>
      <c r="F112" s="1322"/>
      <c r="G112" s="1323"/>
      <c r="H112" s="9">
        <f>SUM(H110:H111)</f>
        <v>0</v>
      </c>
      <c r="I112" s="9">
        <f t="shared" ref="I112:J112" si="25">SUM(I110:I111)</f>
        <v>0</v>
      </c>
      <c r="J112" s="9">
        <f t="shared" si="25"/>
        <v>0</v>
      </c>
    </row>
    <row r="113" spans="1:10" ht="14.45" hidden="1" customHeight="1" x14ac:dyDescent="0.25"/>
    <row r="114" spans="1:10" ht="28.15" hidden="1" customHeight="1" x14ac:dyDescent="0.25">
      <c r="A114" s="1393" t="s">
        <v>576</v>
      </c>
      <c r="B114" s="1393"/>
      <c r="C114" s="1393"/>
      <c r="D114" s="1393"/>
      <c r="E114" s="1393"/>
      <c r="F114" s="1393"/>
      <c r="G114" s="1393"/>
      <c r="H114" s="1393"/>
      <c r="I114" s="1393"/>
      <c r="J114" s="1394"/>
    </row>
    <row r="115" spans="1:10" ht="28.5" hidden="1" customHeight="1" x14ac:dyDescent="0.25">
      <c r="A115" s="1360" t="s">
        <v>106</v>
      </c>
      <c r="B115" s="1418" t="s">
        <v>0</v>
      </c>
      <c r="C115" s="1418" t="s">
        <v>105</v>
      </c>
      <c r="D115" s="1358" t="s">
        <v>77</v>
      </c>
      <c r="E115" s="1418" t="s">
        <v>82</v>
      </c>
      <c r="F115" s="1570" t="s">
        <v>35</v>
      </c>
      <c r="G115" s="1363" t="s">
        <v>111</v>
      </c>
      <c r="H115" s="1358" t="s">
        <v>104</v>
      </c>
      <c r="I115" s="1358"/>
      <c r="J115" s="1358"/>
    </row>
    <row r="116" spans="1:10" ht="21.95" hidden="1" customHeight="1" x14ac:dyDescent="0.25">
      <c r="A116" s="1361"/>
      <c r="B116" s="1418"/>
      <c r="C116" s="1418"/>
      <c r="D116" s="1358"/>
      <c r="E116" s="1418"/>
      <c r="F116" s="1570"/>
      <c r="G116" s="1363"/>
      <c r="H116" s="66">
        <f>H14</f>
        <v>2025</v>
      </c>
      <c r="I116" s="66">
        <f t="shared" ref="I116:J116" si="26">I14</f>
        <v>2026</v>
      </c>
      <c r="J116" s="66">
        <f t="shared" si="26"/>
        <v>2027</v>
      </c>
    </row>
    <row r="117" spans="1:10" ht="32.85" hidden="1" customHeight="1" x14ac:dyDescent="0.25">
      <c r="A117" s="1577">
        <v>1</v>
      </c>
      <c r="B117" s="1385">
        <v>225</v>
      </c>
      <c r="C117" s="1407" t="s">
        <v>36</v>
      </c>
      <c r="D117" s="117" t="s">
        <v>37</v>
      </c>
      <c r="E117" s="118"/>
      <c r="F117" s="119"/>
      <c r="G117" s="120"/>
      <c r="H117" s="33" t="s">
        <v>30</v>
      </c>
      <c r="I117" s="33" t="s">
        <v>30</v>
      </c>
      <c r="J117" s="33" t="s">
        <v>30</v>
      </c>
    </row>
    <row r="118" spans="1:10" ht="21.95" hidden="1" customHeight="1" x14ac:dyDescent="0.25">
      <c r="A118" s="1578"/>
      <c r="B118" s="1406"/>
      <c r="C118" s="1408"/>
      <c r="D118" s="77"/>
      <c r="E118" s="78" t="s">
        <v>95</v>
      </c>
      <c r="F118" s="71"/>
      <c r="G118" s="79" t="e">
        <f>H118/F118</f>
        <v>#DIV/0!</v>
      </c>
      <c r="H118" s="67"/>
      <c r="I118" s="67"/>
      <c r="J118" s="67"/>
    </row>
    <row r="119" spans="1:10" ht="21.95" hidden="1" customHeight="1" x14ac:dyDescent="0.25">
      <c r="A119" s="1578"/>
      <c r="B119" s="1406"/>
      <c r="C119" s="1408"/>
      <c r="D119" s="77"/>
      <c r="E119" s="78" t="s">
        <v>95</v>
      </c>
      <c r="F119" s="71"/>
      <c r="G119" s="79" t="e">
        <f t="shared" ref="G119:G128" si="27">H119/F119</f>
        <v>#DIV/0!</v>
      </c>
      <c r="H119" s="67"/>
      <c r="I119" s="67"/>
      <c r="J119" s="67"/>
    </row>
    <row r="120" spans="1:10" ht="21.95" hidden="1" customHeight="1" x14ac:dyDescent="0.25">
      <c r="A120" s="1578"/>
      <c r="B120" s="1406"/>
      <c r="C120" s="1408"/>
      <c r="D120" s="77"/>
      <c r="E120" s="78" t="s">
        <v>95</v>
      </c>
      <c r="F120" s="71"/>
      <c r="G120" s="79" t="e">
        <f t="shared" si="27"/>
        <v>#DIV/0!</v>
      </c>
      <c r="H120" s="67"/>
      <c r="I120" s="67"/>
      <c r="J120" s="67"/>
    </row>
    <row r="121" spans="1:10" ht="21.95" hidden="1" customHeight="1" x14ac:dyDescent="0.25">
      <c r="A121" s="1578"/>
      <c r="B121" s="1406"/>
      <c r="C121" s="1408"/>
      <c r="D121" s="77"/>
      <c r="E121" s="78" t="s">
        <v>95</v>
      </c>
      <c r="F121" s="71"/>
      <c r="G121" s="79" t="e">
        <f t="shared" si="27"/>
        <v>#DIV/0!</v>
      </c>
      <c r="H121" s="67"/>
      <c r="I121" s="67"/>
      <c r="J121" s="67"/>
    </row>
    <row r="122" spans="1:10" ht="21.95" hidden="1" customHeight="1" x14ac:dyDescent="0.25">
      <c r="A122" s="1578"/>
      <c r="B122" s="1406"/>
      <c r="C122" s="1408"/>
      <c r="D122" s="77"/>
      <c r="E122" s="78" t="s">
        <v>95</v>
      </c>
      <c r="F122" s="71"/>
      <c r="G122" s="79" t="e">
        <f t="shared" si="27"/>
        <v>#DIV/0!</v>
      </c>
      <c r="H122" s="67"/>
      <c r="I122" s="67"/>
      <c r="J122" s="67"/>
    </row>
    <row r="123" spans="1:10" ht="21.95" hidden="1" customHeight="1" x14ac:dyDescent="0.25">
      <c r="A123" s="1579"/>
      <c r="B123" s="1386"/>
      <c r="C123" s="1409"/>
      <c r="D123" s="1398" t="s">
        <v>383</v>
      </c>
      <c r="E123" s="1399"/>
      <c r="F123" s="1399"/>
      <c r="G123" s="1400"/>
      <c r="H123" s="256">
        <f>SUM(H118:H122)</f>
        <v>0</v>
      </c>
      <c r="I123" s="256">
        <f t="shared" ref="I123:J123" si="28">SUM(I118:I122)</f>
        <v>0</v>
      </c>
      <c r="J123" s="256">
        <f t="shared" si="28"/>
        <v>0</v>
      </c>
    </row>
    <row r="124" spans="1:10" ht="21.95" hidden="1" customHeight="1" x14ac:dyDescent="0.25">
      <c r="A124" s="1577">
        <v>2</v>
      </c>
      <c r="B124" s="1385">
        <v>226</v>
      </c>
      <c r="C124" s="1407" t="s">
        <v>10</v>
      </c>
      <c r="D124" s="77"/>
      <c r="E124" s="78" t="s">
        <v>95</v>
      </c>
      <c r="F124" s="71"/>
      <c r="G124" s="79" t="e">
        <f>H124/F124</f>
        <v>#DIV/0!</v>
      </c>
      <c r="H124" s="67"/>
      <c r="I124" s="67"/>
      <c r="J124" s="67"/>
    </row>
    <row r="125" spans="1:10" ht="21.95" hidden="1" customHeight="1" x14ac:dyDescent="0.25">
      <c r="A125" s="1578"/>
      <c r="B125" s="1406"/>
      <c r="C125" s="1408"/>
      <c r="D125" s="77"/>
      <c r="E125" s="78" t="s">
        <v>95</v>
      </c>
      <c r="F125" s="71"/>
      <c r="G125" s="79" t="e">
        <f t="shared" si="27"/>
        <v>#DIV/0!</v>
      </c>
      <c r="H125" s="67"/>
      <c r="I125" s="67"/>
      <c r="J125" s="67"/>
    </row>
    <row r="126" spans="1:10" ht="21.95" hidden="1" customHeight="1" x14ac:dyDescent="0.25">
      <c r="A126" s="1578"/>
      <c r="B126" s="1406"/>
      <c r="C126" s="1408"/>
      <c r="D126" s="77"/>
      <c r="E126" s="78" t="s">
        <v>95</v>
      </c>
      <c r="F126" s="71"/>
      <c r="G126" s="79" t="e">
        <f t="shared" si="27"/>
        <v>#DIV/0!</v>
      </c>
      <c r="H126" s="67"/>
      <c r="I126" s="67"/>
      <c r="J126" s="67"/>
    </row>
    <row r="127" spans="1:10" ht="21.95" hidden="1" customHeight="1" x14ac:dyDescent="0.25">
      <c r="A127" s="1578"/>
      <c r="B127" s="1406"/>
      <c r="C127" s="1408"/>
      <c r="D127" s="77"/>
      <c r="E127" s="78" t="s">
        <v>95</v>
      </c>
      <c r="F127" s="71"/>
      <c r="G127" s="79" t="e">
        <f t="shared" si="27"/>
        <v>#DIV/0!</v>
      </c>
      <c r="H127" s="67"/>
      <c r="I127" s="67"/>
      <c r="J127" s="67"/>
    </row>
    <row r="128" spans="1:10" ht="21.95" hidden="1" customHeight="1" x14ac:dyDescent="0.25">
      <c r="A128" s="1578"/>
      <c r="B128" s="1406"/>
      <c r="C128" s="1408"/>
      <c r="D128" s="77"/>
      <c r="E128" s="78" t="s">
        <v>95</v>
      </c>
      <c r="F128" s="71"/>
      <c r="G128" s="79" t="e">
        <f t="shared" si="27"/>
        <v>#DIV/0!</v>
      </c>
      <c r="H128" s="67"/>
      <c r="I128" s="67"/>
      <c r="J128" s="67"/>
    </row>
    <row r="129" spans="1:11" ht="21.95" hidden="1" customHeight="1" x14ac:dyDescent="0.25">
      <c r="A129" s="1579"/>
      <c r="B129" s="1386"/>
      <c r="C129" s="1409"/>
      <c r="D129" s="1398" t="s">
        <v>384</v>
      </c>
      <c r="E129" s="1399"/>
      <c r="F129" s="1399"/>
      <c r="G129" s="1400"/>
      <c r="H129" s="256">
        <f>SUM(H124:H128)</f>
        <v>0</v>
      </c>
      <c r="I129" s="256">
        <f t="shared" ref="I129:J129" si="29">SUM(I124:I128)</f>
        <v>0</v>
      </c>
      <c r="J129" s="256">
        <f t="shared" si="29"/>
        <v>0</v>
      </c>
    </row>
    <row r="130" spans="1:11" ht="22.5" hidden="1" customHeight="1" x14ac:dyDescent="0.25">
      <c r="A130" s="1321" t="s">
        <v>38</v>
      </c>
      <c r="B130" s="1322"/>
      <c r="C130" s="1322"/>
      <c r="D130" s="1322"/>
      <c r="E130" s="1322"/>
      <c r="F130" s="1322"/>
      <c r="G130" s="1323"/>
      <c r="H130" s="9">
        <f>H123+H129</f>
        <v>0</v>
      </c>
      <c r="I130" s="9">
        <f t="shared" ref="I130:J130" si="30">I123+I129</f>
        <v>0</v>
      </c>
      <c r="J130" s="9">
        <f t="shared" si="30"/>
        <v>0</v>
      </c>
    </row>
    <row r="131" spans="1:11" ht="14.45" hidden="1" customHeight="1" x14ac:dyDescent="0.25">
      <c r="A131" s="68"/>
      <c r="B131" s="68"/>
      <c r="C131" s="68"/>
      <c r="D131" s="68"/>
      <c r="E131" s="68"/>
      <c r="F131" s="68"/>
      <c r="G131" s="68"/>
    </row>
    <row r="132" spans="1:11" ht="22.35" customHeight="1" x14ac:dyDescent="0.25">
      <c r="A132" s="1410" t="s">
        <v>577</v>
      </c>
      <c r="B132" s="1410"/>
      <c r="C132" s="1410"/>
      <c r="D132" s="1410"/>
      <c r="E132" s="1410"/>
      <c r="F132" s="1410"/>
      <c r="G132" s="1410"/>
      <c r="H132" s="1410"/>
      <c r="I132" s="1410"/>
      <c r="J132" s="1411"/>
    </row>
    <row r="133" spans="1:11" ht="21.95" customHeight="1" x14ac:dyDescent="0.25">
      <c r="B133" s="1417" t="s">
        <v>578</v>
      </c>
      <c r="C133" s="1417"/>
      <c r="D133" s="1417"/>
      <c r="E133" s="1417"/>
      <c r="F133" s="1417"/>
      <c r="G133" s="1417"/>
      <c r="H133" s="1417"/>
      <c r="I133" s="1417"/>
      <c r="J133" s="1417"/>
    </row>
    <row r="134" spans="1:11" ht="21.95" customHeight="1" x14ac:dyDescent="0.25">
      <c r="A134" s="1418" t="s">
        <v>106</v>
      </c>
      <c r="B134" s="1358" t="s">
        <v>77</v>
      </c>
      <c r="C134" s="1358"/>
      <c r="D134" s="1358"/>
      <c r="E134" s="1418" t="s">
        <v>82</v>
      </c>
      <c r="F134" s="1363" t="s">
        <v>78</v>
      </c>
      <c r="G134" s="1363" t="s">
        <v>604</v>
      </c>
      <c r="H134" s="1358" t="s">
        <v>104</v>
      </c>
      <c r="I134" s="1358"/>
      <c r="J134" s="1358"/>
    </row>
    <row r="135" spans="1:11" ht="29.25" customHeight="1" x14ac:dyDescent="0.25">
      <c r="A135" s="1418"/>
      <c r="B135" s="1358"/>
      <c r="C135" s="1358"/>
      <c r="D135" s="1358"/>
      <c r="E135" s="1418"/>
      <c r="F135" s="1363"/>
      <c r="G135" s="1363"/>
      <c r="H135" s="66">
        <f>H14</f>
        <v>2025</v>
      </c>
      <c r="I135" s="66">
        <f t="shared" ref="I135:J135" si="31">I14</f>
        <v>2026</v>
      </c>
      <c r="J135" s="66">
        <f t="shared" si="31"/>
        <v>2027</v>
      </c>
    </row>
    <row r="136" spans="1:11" ht="15.95" customHeight="1" x14ac:dyDescent="0.25">
      <c r="A136" s="1031">
        <v>1</v>
      </c>
      <c r="B136" s="1540">
        <v>2</v>
      </c>
      <c r="C136" s="1540"/>
      <c r="D136" s="1540"/>
      <c r="E136" s="1029">
        <v>3</v>
      </c>
      <c r="F136" s="1029">
        <v>4</v>
      </c>
      <c r="G136" s="1029">
        <v>5</v>
      </c>
      <c r="H136" s="1030">
        <v>6</v>
      </c>
      <c r="I136" s="1030">
        <v>7</v>
      </c>
      <c r="J136" s="1030">
        <v>8</v>
      </c>
    </row>
    <row r="137" spans="1:11" ht="21.4" customHeight="1" x14ac:dyDescent="0.25">
      <c r="A137" s="21">
        <v>1</v>
      </c>
      <c r="B137" s="1413" t="s">
        <v>580</v>
      </c>
      <c r="C137" s="1414"/>
      <c r="D137" s="1415"/>
      <c r="E137" s="1077" t="s">
        <v>58</v>
      </c>
      <c r="F137" s="67">
        <f>H138/G137</f>
        <v>89932.150101419888</v>
      </c>
      <c r="G137" s="800">
        <v>9.86</v>
      </c>
      <c r="H137" s="67">
        <v>469616</v>
      </c>
      <c r="I137" s="67">
        <v>469616</v>
      </c>
      <c r="J137" s="67">
        <v>469616</v>
      </c>
      <c r="K137" s="69"/>
    </row>
    <row r="138" spans="1:11" ht="21.4" customHeight="1" x14ac:dyDescent="0.25">
      <c r="A138" s="21">
        <v>2</v>
      </c>
      <c r="B138" s="1413" t="s">
        <v>617</v>
      </c>
      <c r="C138" s="1414"/>
      <c r="D138" s="1415"/>
      <c r="E138" s="1075" t="s">
        <v>54</v>
      </c>
      <c r="F138" s="67">
        <f>H138/G138</f>
        <v>202.54155988323487</v>
      </c>
      <c r="G138" s="800">
        <v>4378.0200000000004</v>
      </c>
      <c r="H138" s="67">
        <v>886731</v>
      </c>
      <c r="I138" s="67">
        <v>886731</v>
      </c>
      <c r="J138" s="67">
        <v>886731</v>
      </c>
      <c r="K138" s="69"/>
    </row>
    <row r="139" spans="1:11" ht="27.6" customHeight="1" x14ac:dyDescent="0.25">
      <c r="A139" s="21">
        <v>3</v>
      </c>
      <c r="B139" s="1517" t="s">
        <v>906</v>
      </c>
      <c r="C139" s="1518"/>
      <c r="D139" s="1519"/>
      <c r="E139" s="1075"/>
      <c r="F139" s="67"/>
      <c r="G139" s="67"/>
      <c r="H139" s="67">
        <f>H138+H137</f>
        <v>1356347</v>
      </c>
      <c r="I139" s="67">
        <f>I138+I137</f>
        <v>1356347</v>
      </c>
      <c r="J139" s="67">
        <f>J138+J137</f>
        <v>1356347</v>
      </c>
      <c r="K139" s="69"/>
    </row>
    <row r="140" spans="1:11" ht="23.45" customHeight="1" x14ac:dyDescent="0.25">
      <c r="A140" s="21">
        <v>4</v>
      </c>
      <c r="B140" s="1527" t="s">
        <v>904</v>
      </c>
      <c r="C140" s="1528"/>
      <c r="D140" s="1529"/>
      <c r="E140" s="1077" t="s">
        <v>125</v>
      </c>
      <c r="F140" s="67">
        <f>H140/G140</f>
        <v>384.77573050437377</v>
      </c>
      <c r="G140" s="800">
        <v>53.73</v>
      </c>
      <c r="H140" s="67">
        <v>20674</v>
      </c>
      <c r="I140" s="67">
        <v>20674</v>
      </c>
      <c r="J140" s="67">
        <v>20674</v>
      </c>
      <c r="K140" s="69"/>
    </row>
    <row r="141" spans="1:11" ht="23.45" customHeight="1" x14ac:dyDescent="0.25">
      <c r="A141" s="1074">
        <v>5</v>
      </c>
      <c r="B141" s="1527" t="s">
        <v>56</v>
      </c>
      <c r="C141" s="1528"/>
      <c r="D141" s="1529"/>
      <c r="E141" s="1077" t="s">
        <v>125</v>
      </c>
      <c r="F141" s="67">
        <f t="shared" ref="F141:F142" si="32">H141/G141</f>
        <v>384.82497293395886</v>
      </c>
      <c r="G141" s="800">
        <v>55.42</v>
      </c>
      <c r="H141" s="67">
        <v>21327</v>
      </c>
      <c r="I141" s="67">
        <v>21327</v>
      </c>
      <c r="J141" s="67">
        <v>21327</v>
      </c>
      <c r="K141" s="69"/>
    </row>
    <row r="142" spans="1:11" ht="23.45" customHeight="1" x14ac:dyDescent="0.25">
      <c r="A142" s="1074">
        <v>6</v>
      </c>
      <c r="B142" s="1527" t="s">
        <v>752</v>
      </c>
      <c r="C142" s="1528"/>
      <c r="D142" s="1529"/>
      <c r="E142" s="1077" t="s">
        <v>125</v>
      </c>
      <c r="F142" s="67">
        <f t="shared" si="32"/>
        <v>384.84301696138579</v>
      </c>
      <c r="G142" s="800">
        <v>27.71</v>
      </c>
      <c r="H142" s="67">
        <v>10664</v>
      </c>
      <c r="I142" s="67">
        <v>10664</v>
      </c>
      <c r="J142" s="67">
        <v>10664</v>
      </c>
      <c r="K142" s="69"/>
    </row>
    <row r="143" spans="1:11" ht="23.45" customHeight="1" x14ac:dyDescent="0.25">
      <c r="A143" s="1074">
        <v>7</v>
      </c>
      <c r="B143" s="1602" t="s">
        <v>905</v>
      </c>
      <c r="C143" s="1603"/>
      <c r="D143" s="1604"/>
      <c r="E143" s="724"/>
      <c r="F143" s="67"/>
      <c r="G143" s="800"/>
      <c r="H143" s="67">
        <f>H142+H141+H140</f>
        <v>52665</v>
      </c>
      <c r="I143" s="67">
        <f>I142+I141+I140</f>
        <v>52665</v>
      </c>
      <c r="J143" s="67">
        <f>J142+J141+J140</f>
        <v>52665</v>
      </c>
      <c r="K143" s="69"/>
    </row>
    <row r="144" spans="1:11" ht="23.45" hidden="1" customHeight="1" x14ac:dyDescent="0.25">
      <c r="A144" s="21">
        <v>8</v>
      </c>
      <c r="B144" s="1383"/>
      <c r="C144" s="1416"/>
      <c r="D144" s="1384"/>
      <c r="E144" s="724"/>
      <c r="F144" s="67" t="e">
        <f t="shared" ref="F144" si="33">H144/G144</f>
        <v>#DIV/0!</v>
      </c>
      <c r="G144" s="67"/>
      <c r="H144" s="67"/>
      <c r="I144" s="67"/>
      <c r="J144" s="67"/>
      <c r="K144" s="69"/>
    </row>
    <row r="145" spans="1:10" ht="21.95" customHeight="1" x14ac:dyDescent="0.25">
      <c r="A145" s="1321" t="s">
        <v>579</v>
      </c>
      <c r="B145" s="1322"/>
      <c r="C145" s="1322"/>
      <c r="D145" s="1322"/>
      <c r="E145" s="1322"/>
      <c r="F145" s="1322"/>
      <c r="G145" s="1323"/>
      <c r="H145" s="9">
        <f>H143+H139</f>
        <v>1409012</v>
      </c>
      <c r="I145" s="9">
        <f>I143+I139</f>
        <v>1409012</v>
      </c>
      <c r="J145" s="9">
        <f>J143+J139</f>
        <v>1409012</v>
      </c>
    </row>
    <row r="146" spans="1:10" hidden="1" x14ac:dyDescent="0.25">
      <c r="A146" s="68"/>
      <c r="B146" s="68"/>
      <c r="C146" s="68"/>
      <c r="D146" s="68"/>
      <c r="E146" s="68"/>
      <c r="F146" s="68"/>
      <c r="G146" s="68"/>
    </row>
    <row r="147" spans="1:10" ht="30.95" hidden="1" customHeight="1" x14ac:dyDescent="0.25">
      <c r="A147" s="1580" t="s">
        <v>496</v>
      </c>
      <c r="B147" s="1580"/>
      <c r="C147" s="1580"/>
      <c r="D147" s="1580"/>
      <c r="E147" s="1580"/>
      <c r="F147" s="1580"/>
      <c r="G147" s="1580"/>
      <c r="H147" s="1580"/>
      <c r="I147" s="1580"/>
      <c r="J147" s="1580"/>
    </row>
    <row r="148" spans="1:10" ht="21.95" hidden="1" customHeight="1" x14ac:dyDescent="0.25">
      <c r="A148" s="1360" t="s">
        <v>106</v>
      </c>
      <c r="B148" s="1418" t="s">
        <v>0</v>
      </c>
      <c r="C148" s="1418" t="s">
        <v>105</v>
      </c>
      <c r="D148" s="1358" t="s">
        <v>77</v>
      </c>
      <c r="E148" s="1418" t="s">
        <v>82</v>
      </c>
      <c r="F148" s="1570" t="s">
        <v>35</v>
      </c>
      <c r="G148" s="1363" t="s">
        <v>111</v>
      </c>
      <c r="H148" s="1358" t="s">
        <v>104</v>
      </c>
      <c r="I148" s="1358"/>
      <c r="J148" s="1358"/>
    </row>
    <row r="149" spans="1:10" ht="29.25" hidden="1" customHeight="1" x14ac:dyDescent="0.25">
      <c r="A149" s="1361"/>
      <c r="B149" s="1418"/>
      <c r="C149" s="1418"/>
      <c r="D149" s="1358"/>
      <c r="E149" s="1418"/>
      <c r="F149" s="1570"/>
      <c r="G149" s="1363"/>
      <c r="H149" s="66">
        <f>H14</f>
        <v>2025</v>
      </c>
      <c r="I149" s="66">
        <f t="shared" ref="I149:J149" si="34">I14</f>
        <v>2026</v>
      </c>
      <c r="J149" s="66">
        <f t="shared" si="34"/>
        <v>2027</v>
      </c>
    </row>
    <row r="150" spans="1:10" ht="21.95" hidden="1" customHeight="1" x14ac:dyDescent="0.25">
      <c r="A150" s="1403">
        <v>1</v>
      </c>
      <c r="B150" s="1385">
        <v>226</v>
      </c>
      <c r="C150" s="1407" t="s">
        <v>10</v>
      </c>
      <c r="D150" s="362"/>
      <c r="E150" s="78" t="s">
        <v>95</v>
      </c>
      <c r="F150" s="71"/>
      <c r="G150" s="79" t="e">
        <f>H150/F150</f>
        <v>#DIV/0!</v>
      </c>
      <c r="H150" s="67"/>
      <c r="I150" s="67"/>
      <c r="J150" s="67"/>
    </row>
    <row r="151" spans="1:10" ht="21.95" hidden="1" customHeight="1" x14ac:dyDescent="0.25">
      <c r="A151" s="1404"/>
      <c r="B151" s="1406"/>
      <c r="C151" s="1408"/>
      <c r="D151" s="362"/>
      <c r="E151" s="78" t="s">
        <v>95</v>
      </c>
      <c r="F151" s="71"/>
      <c r="G151" s="79" t="e">
        <f t="shared" ref="G151:G153" si="35">H151/F151</f>
        <v>#DIV/0!</v>
      </c>
      <c r="H151" s="67"/>
      <c r="I151" s="67"/>
      <c r="J151" s="67"/>
    </row>
    <row r="152" spans="1:10" ht="21.95" hidden="1" customHeight="1" x14ac:dyDescent="0.25">
      <c r="A152" s="1404"/>
      <c r="B152" s="1406"/>
      <c r="C152" s="1408"/>
      <c r="D152" s="362"/>
      <c r="E152" s="78" t="s">
        <v>95</v>
      </c>
      <c r="F152" s="71"/>
      <c r="G152" s="79" t="e">
        <f t="shared" si="35"/>
        <v>#DIV/0!</v>
      </c>
      <c r="H152" s="67"/>
      <c r="I152" s="67"/>
      <c r="J152" s="67"/>
    </row>
    <row r="153" spans="1:10" ht="21.95" hidden="1" customHeight="1" x14ac:dyDescent="0.25">
      <c r="A153" s="1404"/>
      <c r="B153" s="1406"/>
      <c r="C153" s="1408"/>
      <c r="D153" s="362"/>
      <c r="E153" s="78" t="s">
        <v>95</v>
      </c>
      <c r="F153" s="71"/>
      <c r="G153" s="79" t="e">
        <f t="shared" si="35"/>
        <v>#DIV/0!</v>
      </c>
      <c r="H153" s="67"/>
      <c r="I153" s="67"/>
      <c r="J153" s="67"/>
    </row>
    <row r="154" spans="1:10" ht="21.95" hidden="1" customHeight="1" x14ac:dyDescent="0.25">
      <c r="A154" s="1405"/>
      <c r="B154" s="1386"/>
      <c r="C154" s="1409"/>
      <c r="D154" s="1398" t="s">
        <v>384</v>
      </c>
      <c r="E154" s="1399"/>
      <c r="F154" s="1399"/>
      <c r="G154" s="1400"/>
      <c r="H154" s="256">
        <f>SUM(H150:H153)</f>
        <v>0</v>
      </c>
      <c r="I154" s="256">
        <f t="shared" ref="I154:J154" si="36">SUM(I150:I153)</f>
        <v>0</v>
      </c>
      <c r="J154" s="256">
        <f t="shared" si="36"/>
        <v>0</v>
      </c>
    </row>
    <row r="155" spans="1:10" ht="21.95" hidden="1" customHeight="1" x14ac:dyDescent="0.25">
      <c r="A155" s="1403">
        <v>2</v>
      </c>
      <c r="B155" s="1385">
        <v>310</v>
      </c>
      <c r="C155" s="1407" t="s">
        <v>332</v>
      </c>
      <c r="D155" s="363"/>
      <c r="E155" s="78" t="s">
        <v>95</v>
      </c>
      <c r="F155" s="71"/>
      <c r="G155" s="79" t="e">
        <f>H155/F155</f>
        <v>#DIV/0!</v>
      </c>
      <c r="H155" s="67"/>
      <c r="I155" s="67"/>
      <c r="J155" s="67"/>
    </row>
    <row r="156" spans="1:10" ht="21.95" hidden="1" customHeight="1" x14ac:dyDescent="0.25">
      <c r="A156" s="1404"/>
      <c r="B156" s="1406"/>
      <c r="C156" s="1408"/>
      <c r="D156" s="363"/>
      <c r="E156" s="78" t="s">
        <v>95</v>
      </c>
      <c r="F156" s="71"/>
      <c r="G156" s="79" t="e">
        <f t="shared" ref="G156:G158" si="37">H156/F156</f>
        <v>#DIV/0!</v>
      </c>
      <c r="H156" s="67"/>
      <c r="I156" s="67"/>
      <c r="J156" s="67"/>
    </row>
    <row r="157" spans="1:10" ht="21.95" hidden="1" customHeight="1" x14ac:dyDescent="0.25">
      <c r="A157" s="1404"/>
      <c r="B157" s="1406"/>
      <c r="C157" s="1408"/>
      <c r="D157" s="363"/>
      <c r="E157" s="78" t="s">
        <v>95</v>
      </c>
      <c r="F157" s="71"/>
      <c r="G157" s="79" t="e">
        <f t="shared" si="37"/>
        <v>#DIV/0!</v>
      </c>
      <c r="H157" s="67"/>
      <c r="I157" s="67"/>
      <c r="J157" s="67"/>
    </row>
    <row r="158" spans="1:10" ht="21.95" hidden="1" customHeight="1" x14ac:dyDescent="0.25">
      <c r="A158" s="1404"/>
      <c r="B158" s="1406"/>
      <c r="C158" s="1408"/>
      <c r="D158" s="363"/>
      <c r="E158" s="78" t="s">
        <v>95</v>
      </c>
      <c r="F158" s="71"/>
      <c r="G158" s="79" t="e">
        <f t="shared" si="37"/>
        <v>#DIV/0!</v>
      </c>
      <c r="H158" s="67"/>
      <c r="I158" s="67"/>
      <c r="J158" s="67"/>
    </row>
    <row r="159" spans="1:10" ht="28.5" hidden="1" customHeight="1" x14ac:dyDescent="0.25">
      <c r="A159" s="1405"/>
      <c r="B159" s="1386"/>
      <c r="C159" s="1409"/>
      <c r="D159" s="1398" t="s">
        <v>423</v>
      </c>
      <c r="E159" s="1399"/>
      <c r="F159" s="1399"/>
      <c r="G159" s="1400"/>
      <c r="H159" s="256">
        <f>SUM(H155:H158)</f>
        <v>0</v>
      </c>
      <c r="I159" s="256">
        <f t="shared" ref="I159:J159" si="38">SUM(I155:I158)</f>
        <v>0</v>
      </c>
      <c r="J159" s="256">
        <f t="shared" si="38"/>
        <v>0</v>
      </c>
    </row>
    <row r="160" spans="1:10" ht="21.95" hidden="1" customHeight="1" x14ac:dyDescent="0.25">
      <c r="A160" s="1321" t="s">
        <v>296</v>
      </c>
      <c r="B160" s="1322"/>
      <c r="C160" s="1322"/>
      <c r="D160" s="1322"/>
      <c r="E160" s="1322"/>
      <c r="F160" s="1322"/>
      <c r="G160" s="1323"/>
      <c r="H160" s="9">
        <f>H154+H159</f>
        <v>0</v>
      </c>
      <c r="I160" s="9">
        <f t="shared" ref="I160:J160" si="39">I154+I159</f>
        <v>0</v>
      </c>
      <c r="J160" s="9">
        <f t="shared" si="39"/>
        <v>0</v>
      </c>
    </row>
    <row r="161" spans="1:10" hidden="1" x14ac:dyDescent="0.25"/>
    <row r="162" spans="1:10" ht="21.95" customHeight="1" x14ac:dyDescent="0.25">
      <c r="A162" s="1631" t="s">
        <v>497</v>
      </c>
      <c r="B162" s="1631"/>
      <c r="C162" s="1631"/>
      <c r="D162" s="1631"/>
      <c r="E162" s="1631"/>
      <c r="F162" s="1631"/>
      <c r="G162" s="1631"/>
      <c r="H162" s="1631"/>
      <c r="I162" s="1631"/>
      <c r="J162" s="1632"/>
    </row>
    <row r="163" spans="1:10" ht="19.7" customHeight="1" x14ac:dyDescent="0.25">
      <c r="B163" s="1563" t="s">
        <v>39</v>
      </c>
      <c r="C163" s="1563"/>
      <c r="D163" s="1563"/>
      <c r="E163" s="1563"/>
      <c r="F163" s="1563"/>
      <c r="G163" s="1563"/>
      <c r="H163" s="1563"/>
      <c r="I163" s="1563"/>
      <c r="J163" s="1563"/>
    </row>
    <row r="164" spans="1:10" ht="21.95" customHeight="1" x14ac:dyDescent="0.25">
      <c r="A164" s="1418" t="s">
        <v>106</v>
      </c>
      <c r="B164" s="1358" t="s">
        <v>113</v>
      </c>
      <c r="C164" s="1358"/>
      <c r="D164" s="1358"/>
      <c r="E164" s="1570" t="s">
        <v>90</v>
      </c>
      <c r="F164" s="1570" t="s">
        <v>91</v>
      </c>
      <c r="G164" s="1363" t="s">
        <v>114</v>
      </c>
      <c r="H164" s="1358" t="s">
        <v>104</v>
      </c>
      <c r="I164" s="1358"/>
      <c r="J164" s="1358"/>
    </row>
    <row r="165" spans="1:10" ht="27.75" customHeight="1" x14ac:dyDescent="0.25">
      <c r="A165" s="1418"/>
      <c r="B165" s="1358"/>
      <c r="C165" s="1358"/>
      <c r="D165" s="1358"/>
      <c r="E165" s="1570"/>
      <c r="F165" s="1570"/>
      <c r="G165" s="1363"/>
      <c r="H165" s="66">
        <f>H14</f>
        <v>2025</v>
      </c>
      <c r="I165" s="66">
        <f t="shared" ref="I165:J165" si="40">I14</f>
        <v>2026</v>
      </c>
      <c r="J165" s="66">
        <f t="shared" si="40"/>
        <v>2027</v>
      </c>
    </row>
    <row r="166" spans="1:10" ht="15.95" customHeight="1" x14ac:dyDescent="0.25">
      <c r="A166" s="1031">
        <v>1</v>
      </c>
      <c r="B166" s="1540">
        <v>2</v>
      </c>
      <c r="C166" s="1540"/>
      <c r="D166" s="1540"/>
      <c r="E166" s="1029">
        <v>3</v>
      </c>
      <c r="F166" s="1029">
        <v>4</v>
      </c>
      <c r="G166" s="1029">
        <v>5</v>
      </c>
      <c r="H166" s="1030">
        <v>6</v>
      </c>
      <c r="I166" s="1030">
        <v>7</v>
      </c>
      <c r="J166" s="1030">
        <v>8</v>
      </c>
    </row>
    <row r="167" spans="1:10" ht="17.100000000000001" customHeight="1" x14ac:dyDescent="0.25">
      <c r="A167" s="21"/>
      <c r="B167" s="1413" t="s">
        <v>41</v>
      </c>
      <c r="C167" s="1414"/>
      <c r="D167" s="1415"/>
      <c r="E167" s="71">
        <v>3</v>
      </c>
      <c r="F167" s="71">
        <v>6</v>
      </c>
      <c r="G167" s="7">
        <f>H167/F167/E167</f>
        <v>2518.6666666666665</v>
      </c>
      <c r="H167" s="67">
        <v>45336</v>
      </c>
      <c r="I167" s="67">
        <v>45336</v>
      </c>
      <c r="J167" s="67"/>
    </row>
    <row r="168" spans="1:10" ht="17.100000000000001" customHeight="1" x14ac:dyDescent="0.25">
      <c r="A168" s="21"/>
      <c r="B168" s="1413" t="s">
        <v>625</v>
      </c>
      <c r="C168" s="1414"/>
      <c r="D168" s="1415"/>
      <c r="E168" s="71">
        <v>2</v>
      </c>
      <c r="F168" s="71">
        <v>6</v>
      </c>
      <c r="G168" s="7">
        <f>H168/F168/E168</f>
        <v>1980</v>
      </c>
      <c r="H168" s="67">
        <v>23760</v>
      </c>
      <c r="I168" s="67">
        <v>23760</v>
      </c>
      <c r="J168" s="67"/>
    </row>
    <row r="169" spans="1:10" ht="17.100000000000001" hidden="1" customHeight="1" x14ac:dyDescent="0.25">
      <c r="A169" s="21"/>
      <c r="B169" s="1413" t="s">
        <v>43</v>
      </c>
      <c r="C169" s="1414"/>
      <c r="D169" s="1415"/>
      <c r="E169" s="71"/>
      <c r="F169" s="71"/>
      <c r="G169" s="7" t="e">
        <f t="shared" ref="G169:G176" si="41">H169/F169/E169</f>
        <v>#DIV/0!</v>
      </c>
      <c r="H169" s="67"/>
      <c r="I169" s="67"/>
      <c r="J169" s="67"/>
    </row>
    <row r="170" spans="1:10" ht="17.100000000000001" hidden="1" customHeight="1" x14ac:dyDescent="0.25">
      <c r="A170" s="21"/>
      <c r="B170" s="1413" t="s">
        <v>626</v>
      </c>
      <c r="C170" s="1414"/>
      <c r="D170" s="1415"/>
      <c r="E170" s="71"/>
      <c r="F170" s="71"/>
      <c r="G170" s="7" t="e">
        <f t="shared" si="41"/>
        <v>#DIV/0!</v>
      </c>
      <c r="H170" s="67"/>
      <c r="I170" s="67"/>
      <c r="J170" s="67"/>
    </row>
    <row r="171" spans="1:10" ht="17.100000000000001" hidden="1" customHeight="1" x14ac:dyDescent="0.25">
      <c r="A171" s="21"/>
      <c r="B171" s="1413" t="s">
        <v>83</v>
      </c>
      <c r="C171" s="1414"/>
      <c r="D171" s="1415"/>
      <c r="E171" s="71"/>
      <c r="F171" s="71"/>
      <c r="G171" s="7" t="e">
        <f t="shared" si="41"/>
        <v>#DIV/0!</v>
      </c>
      <c r="H171" s="67"/>
      <c r="I171" s="67"/>
      <c r="J171" s="67"/>
    </row>
    <row r="172" spans="1:10" ht="33.950000000000003" hidden="1" customHeight="1" x14ac:dyDescent="0.25">
      <c r="A172" s="51"/>
      <c r="B172" s="1460" t="s">
        <v>40</v>
      </c>
      <c r="C172" s="1461"/>
      <c r="D172" s="1462"/>
      <c r="E172" s="71"/>
      <c r="F172" s="71"/>
      <c r="G172" s="7" t="e">
        <f t="shared" si="41"/>
        <v>#DIV/0!</v>
      </c>
      <c r="H172" s="67"/>
      <c r="I172" s="67"/>
      <c r="J172" s="67"/>
    </row>
    <row r="173" spans="1:10" ht="17.100000000000001" hidden="1" customHeight="1" x14ac:dyDescent="0.25">
      <c r="A173" s="51"/>
      <c r="B173" s="1413"/>
      <c r="C173" s="1414"/>
      <c r="D173" s="1415"/>
      <c r="E173" s="71"/>
      <c r="F173" s="71"/>
      <c r="G173" s="7" t="e">
        <f t="shared" si="41"/>
        <v>#DIV/0!</v>
      </c>
      <c r="H173" s="67"/>
      <c r="I173" s="67"/>
      <c r="J173" s="82"/>
    </row>
    <row r="174" spans="1:10" ht="17.100000000000001" hidden="1" customHeight="1" x14ac:dyDescent="0.25">
      <c r="A174" s="51"/>
      <c r="B174" s="1413"/>
      <c r="C174" s="1414"/>
      <c r="D174" s="1415"/>
      <c r="E174" s="71"/>
      <c r="F174" s="71"/>
      <c r="G174" s="7" t="e">
        <f t="shared" si="41"/>
        <v>#DIV/0!</v>
      </c>
      <c r="H174" s="67"/>
      <c r="I174" s="67"/>
      <c r="J174" s="82"/>
    </row>
    <row r="175" spans="1:10" ht="17.100000000000001" hidden="1" customHeight="1" x14ac:dyDescent="0.25">
      <c r="A175" s="51"/>
      <c r="B175" s="1413"/>
      <c r="C175" s="1414"/>
      <c r="D175" s="1415"/>
      <c r="E175" s="71"/>
      <c r="F175" s="71"/>
      <c r="G175" s="7" t="e">
        <f t="shared" si="41"/>
        <v>#DIV/0!</v>
      </c>
      <c r="H175" s="67"/>
      <c r="I175" s="67"/>
      <c r="J175" s="82"/>
    </row>
    <row r="176" spans="1:10" ht="17.100000000000001" hidden="1" customHeight="1" x14ac:dyDescent="0.25">
      <c r="A176" s="51"/>
      <c r="B176" s="1413"/>
      <c r="C176" s="1414"/>
      <c r="D176" s="1415"/>
      <c r="E176" s="71"/>
      <c r="F176" s="71"/>
      <c r="G176" s="7" t="e">
        <f t="shared" si="41"/>
        <v>#DIV/0!</v>
      </c>
      <c r="H176" s="67"/>
      <c r="I176" s="67"/>
      <c r="J176" s="67"/>
    </row>
    <row r="177" spans="1:11" ht="21.95" customHeight="1" x14ac:dyDescent="0.25">
      <c r="A177" s="1546" t="s">
        <v>47</v>
      </c>
      <c r="B177" s="1547"/>
      <c r="C177" s="1547"/>
      <c r="D177" s="1547"/>
      <c r="E177" s="1547"/>
      <c r="F177" s="1547"/>
      <c r="G177" s="1548"/>
      <c r="H177" s="9">
        <f>SUM(H167:H176)</f>
        <v>69096</v>
      </c>
      <c r="I177" s="9">
        <f t="shared" ref="I177:J177" si="42">SUM(I167:I176)</f>
        <v>69096</v>
      </c>
      <c r="J177" s="9">
        <f t="shared" si="42"/>
        <v>0</v>
      </c>
    </row>
    <row r="178" spans="1:11" hidden="1" x14ac:dyDescent="0.25"/>
    <row r="179" spans="1:11" ht="21.95" hidden="1" customHeight="1" x14ac:dyDescent="0.25">
      <c r="B179" s="1563" t="s">
        <v>48</v>
      </c>
      <c r="C179" s="1563"/>
      <c r="D179" s="1563"/>
      <c r="E179" s="1563"/>
      <c r="F179" s="1563"/>
      <c r="G179" s="1563"/>
      <c r="H179" s="1563"/>
      <c r="I179" s="1563"/>
      <c r="J179" s="1563"/>
    </row>
    <row r="180" spans="1:11" ht="21.95" hidden="1" customHeight="1" x14ac:dyDescent="0.25">
      <c r="A180" s="1418" t="s">
        <v>106</v>
      </c>
      <c r="B180" s="1358" t="s">
        <v>77</v>
      </c>
      <c r="C180" s="1358"/>
      <c r="D180" s="1358"/>
      <c r="E180" s="1570" t="s">
        <v>49</v>
      </c>
      <c r="F180" s="1570" t="s">
        <v>115</v>
      </c>
      <c r="G180" s="1574" t="s">
        <v>116</v>
      </c>
      <c r="H180" s="1358" t="s">
        <v>104</v>
      </c>
      <c r="I180" s="1358"/>
      <c r="J180" s="1358"/>
    </row>
    <row r="181" spans="1:11" ht="34.700000000000003" hidden="1" customHeight="1" x14ac:dyDescent="0.25">
      <c r="A181" s="1418"/>
      <c r="B181" s="1358"/>
      <c r="C181" s="1358"/>
      <c r="D181" s="1358"/>
      <c r="E181" s="1570"/>
      <c r="F181" s="1570"/>
      <c r="G181" s="1574"/>
      <c r="H181" s="66">
        <f>H14</f>
        <v>2025</v>
      </c>
      <c r="I181" s="66">
        <f t="shared" ref="I181:J181" si="43">I14</f>
        <v>2026</v>
      </c>
      <c r="J181" s="66">
        <f t="shared" si="43"/>
        <v>2027</v>
      </c>
    </row>
    <row r="182" spans="1:11" ht="15.95" hidden="1" customHeight="1" x14ac:dyDescent="0.25">
      <c r="A182" s="80">
        <v>1</v>
      </c>
      <c r="B182" s="1412">
        <v>2</v>
      </c>
      <c r="C182" s="1412"/>
      <c r="D182" s="1412"/>
      <c r="E182" s="81">
        <v>3</v>
      </c>
      <c r="F182" s="81">
        <v>4</v>
      </c>
      <c r="G182" s="81">
        <v>5</v>
      </c>
      <c r="H182" s="113">
        <v>6</v>
      </c>
      <c r="I182" s="113">
        <v>7</v>
      </c>
      <c r="J182" s="113">
        <v>8</v>
      </c>
    </row>
    <row r="183" spans="1:11" ht="17.100000000000001" hidden="1" customHeight="1" x14ac:dyDescent="0.25">
      <c r="A183" s="21">
        <v>1</v>
      </c>
      <c r="B183" s="1413" t="s">
        <v>50</v>
      </c>
      <c r="C183" s="1414"/>
      <c r="D183" s="1415"/>
      <c r="E183" s="71" t="s">
        <v>117</v>
      </c>
      <c r="F183" s="71"/>
      <c r="G183" s="72"/>
      <c r="H183" s="67"/>
      <c r="I183" s="67"/>
      <c r="J183" s="67"/>
    </row>
    <row r="184" spans="1:11" ht="17.100000000000001" hidden="1" customHeight="1" x14ac:dyDescent="0.25">
      <c r="A184" s="21">
        <v>2</v>
      </c>
      <c r="B184" s="1413" t="s">
        <v>51</v>
      </c>
      <c r="C184" s="1414"/>
      <c r="D184" s="1415"/>
      <c r="E184" s="71"/>
      <c r="F184" s="67" t="e">
        <f>H184/E184/G184</f>
        <v>#DIV/0!</v>
      </c>
      <c r="G184" s="72"/>
      <c r="H184" s="67"/>
      <c r="I184" s="67"/>
      <c r="J184" s="67"/>
    </row>
    <row r="185" spans="1:11" ht="29.65" hidden="1" customHeight="1" x14ac:dyDescent="0.25">
      <c r="A185" s="21">
        <v>3</v>
      </c>
      <c r="B185" s="1460" t="s">
        <v>9</v>
      </c>
      <c r="C185" s="1461"/>
      <c r="D185" s="1462"/>
      <c r="E185" s="71"/>
      <c r="F185" s="67" t="e">
        <f>H185/E185/G185</f>
        <v>#DIV/0!</v>
      </c>
      <c r="G185" s="72"/>
      <c r="H185" s="67"/>
      <c r="I185" s="67"/>
      <c r="J185" s="67"/>
    </row>
    <row r="186" spans="1:11" ht="21.95" hidden="1" customHeight="1" x14ac:dyDescent="0.25">
      <c r="A186" s="1321" t="s">
        <v>52</v>
      </c>
      <c r="B186" s="1322"/>
      <c r="C186" s="1322"/>
      <c r="D186" s="1322"/>
      <c r="E186" s="1322"/>
      <c r="F186" s="1322"/>
      <c r="G186" s="1323"/>
      <c r="H186" s="9">
        <f>SUM(H183:H185)</f>
        <v>0</v>
      </c>
      <c r="I186" s="9">
        <f>SUM(I183:I185)</f>
        <v>0</v>
      </c>
      <c r="J186" s="9">
        <f>SUM(J183:J185)</f>
        <v>0</v>
      </c>
    </row>
    <row r="187" spans="1:11" hidden="1" x14ac:dyDescent="0.25"/>
    <row r="188" spans="1:11" ht="19.7" customHeight="1" x14ac:dyDescent="0.25">
      <c r="B188" s="1417" t="s">
        <v>118</v>
      </c>
      <c r="C188" s="1417"/>
      <c r="D188" s="1417"/>
      <c r="E188" s="1417"/>
      <c r="F188" s="1417"/>
      <c r="G188" s="1417"/>
      <c r="H188" s="1417"/>
      <c r="I188" s="1417"/>
      <c r="J188" s="1417"/>
    </row>
    <row r="189" spans="1:11" ht="21.95" customHeight="1" x14ac:dyDescent="0.25">
      <c r="A189" s="1418" t="s">
        <v>106</v>
      </c>
      <c r="B189" s="1358" t="s">
        <v>77</v>
      </c>
      <c r="C189" s="1358"/>
      <c r="D189" s="1358"/>
      <c r="E189" s="1418" t="s">
        <v>82</v>
      </c>
      <c r="F189" s="1363" t="s">
        <v>78</v>
      </c>
      <c r="G189" s="1363" t="s">
        <v>605</v>
      </c>
      <c r="H189" s="1358" t="s">
        <v>104</v>
      </c>
      <c r="I189" s="1358"/>
      <c r="J189" s="1358"/>
    </row>
    <row r="190" spans="1:11" ht="29.25" customHeight="1" x14ac:dyDescent="0.25">
      <c r="A190" s="1418"/>
      <c r="B190" s="1358"/>
      <c r="C190" s="1358"/>
      <c r="D190" s="1358"/>
      <c r="E190" s="1418"/>
      <c r="F190" s="1363"/>
      <c r="G190" s="1363"/>
      <c r="H190" s="66">
        <f>H14</f>
        <v>2025</v>
      </c>
      <c r="I190" s="66">
        <f t="shared" ref="I190:J190" si="44">I14</f>
        <v>2026</v>
      </c>
      <c r="J190" s="66">
        <f t="shared" si="44"/>
        <v>2027</v>
      </c>
    </row>
    <row r="191" spans="1:11" ht="15.95" customHeight="1" x14ac:dyDescent="0.25">
      <c r="A191" s="1031">
        <v>1</v>
      </c>
      <c r="B191" s="1540">
        <v>2</v>
      </c>
      <c r="C191" s="1540"/>
      <c r="D191" s="1540"/>
      <c r="E191" s="1029">
        <v>3</v>
      </c>
      <c r="F191" s="1029">
        <v>4</v>
      </c>
      <c r="G191" s="1029">
        <v>5</v>
      </c>
      <c r="H191" s="1030"/>
      <c r="I191" s="1030">
        <v>7</v>
      </c>
      <c r="J191" s="1030">
        <v>8</v>
      </c>
    </row>
    <row r="192" spans="1:11" ht="21.4" customHeight="1" x14ac:dyDescent="0.25">
      <c r="A192" s="21"/>
      <c r="B192" s="1005" t="s">
        <v>787</v>
      </c>
      <c r="C192" s="1006"/>
      <c r="D192" s="1007"/>
      <c r="E192" s="723" t="s">
        <v>125</v>
      </c>
      <c r="F192" s="67">
        <v>30.978000000000002</v>
      </c>
      <c r="G192" s="800">
        <f>H192/F192</f>
        <v>692.8142552779392</v>
      </c>
      <c r="H192" s="67">
        <v>21462</v>
      </c>
      <c r="I192" s="67">
        <v>21462</v>
      </c>
      <c r="J192" s="67">
        <v>21462</v>
      </c>
      <c r="K192" s="69"/>
    </row>
    <row r="193" spans="1:11" ht="21.4" hidden="1" customHeight="1" x14ac:dyDescent="0.25">
      <c r="A193" s="21"/>
      <c r="B193" s="1413"/>
      <c r="C193" s="1414"/>
      <c r="D193" s="1415"/>
      <c r="E193" s="723" t="s">
        <v>55</v>
      </c>
      <c r="F193" s="67" t="e">
        <f t="shared" ref="F193:F194" si="45">H193/G193</f>
        <v>#DIV/0!</v>
      </c>
      <c r="G193" s="67"/>
      <c r="H193" s="67"/>
      <c r="I193" s="67"/>
      <c r="J193" s="67"/>
      <c r="K193" s="69"/>
    </row>
    <row r="194" spans="1:11" ht="21.4" hidden="1" customHeight="1" x14ac:dyDescent="0.25">
      <c r="A194" s="21"/>
      <c r="B194" s="1383"/>
      <c r="C194" s="1416"/>
      <c r="D194" s="1384"/>
      <c r="E194" s="724"/>
      <c r="F194" s="67" t="e">
        <f t="shared" si="45"/>
        <v>#DIV/0!</v>
      </c>
      <c r="G194" s="67"/>
      <c r="H194" s="67"/>
      <c r="I194" s="67"/>
      <c r="J194" s="67"/>
      <c r="K194" s="69"/>
    </row>
    <row r="195" spans="1:11" ht="21.95" customHeight="1" x14ac:dyDescent="0.25">
      <c r="A195" s="1546" t="s">
        <v>59</v>
      </c>
      <c r="B195" s="1547"/>
      <c r="C195" s="1547"/>
      <c r="D195" s="1547"/>
      <c r="E195" s="1547"/>
      <c r="F195" s="1547"/>
      <c r="G195" s="1548"/>
      <c r="H195" s="9">
        <f>H192</f>
        <v>21462</v>
      </c>
      <c r="I195" s="9">
        <f>I192</f>
        <v>21462</v>
      </c>
      <c r="J195" s="9">
        <f>J192</f>
        <v>21462</v>
      </c>
    </row>
    <row r="196" spans="1:11" hidden="1" x14ac:dyDescent="0.25"/>
    <row r="197" spans="1:11" ht="21.95" hidden="1" customHeight="1" x14ac:dyDescent="0.25">
      <c r="B197" s="1417" t="s">
        <v>120</v>
      </c>
      <c r="C197" s="1417"/>
      <c r="D197" s="1417"/>
      <c r="E197" s="1417"/>
      <c r="F197" s="1417"/>
      <c r="G197" s="1417"/>
      <c r="H197" s="1417"/>
      <c r="I197" s="1417"/>
      <c r="J197" s="1417"/>
    </row>
    <row r="198" spans="1:11" ht="23.45" hidden="1" customHeight="1" x14ac:dyDescent="0.25">
      <c r="A198" s="1418" t="s">
        <v>106</v>
      </c>
      <c r="B198" s="1358" t="s">
        <v>77</v>
      </c>
      <c r="C198" s="1358"/>
      <c r="D198" s="1358"/>
      <c r="E198" s="1570" t="s">
        <v>122</v>
      </c>
      <c r="F198" s="1573" t="s">
        <v>86</v>
      </c>
      <c r="G198" s="1573" t="s">
        <v>123</v>
      </c>
      <c r="H198" s="1358" t="s">
        <v>104</v>
      </c>
      <c r="I198" s="1358"/>
      <c r="J198" s="1358"/>
    </row>
    <row r="199" spans="1:11" ht="23.45" hidden="1" customHeight="1" x14ac:dyDescent="0.25">
      <c r="A199" s="1418"/>
      <c r="B199" s="1358"/>
      <c r="C199" s="1358"/>
      <c r="D199" s="1358"/>
      <c r="E199" s="1570"/>
      <c r="F199" s="1573"/>
      <c r="G199" s="1573"/>
      <c r="H199" s="66">
        <f>H14</f>
        <v>2025</v>
      </c>
      <c r="I199" s="66">
        <f t="shared" ref="I199:J199" si="46">I14</f>
        <v>2026</v>
      </c>
      <c r="J199" s="66">
        <f t="shared" si="46"/>
        <v>2027</v>
      </c>
    </row>
    <row r="200" spans="1:11" ht="15.95" hidden="1" customHeight="1" x14ac:dyDescent="0.25">
      <c r="A200" s="80">
        <v>1</v>
      </c>
      <c r="B200" s="1412">
        <v>2</v>
      </c>
      <c r="C200" s="1412"/>
      <c r="D200" s="1412"/>
      <c r="E200" s="81">
        <v>3</v>
      </c>
      <c r="F200" s="81">
        <v>4</v>
      </c>
      <c r="G200" s="81">
        <v>5</v>
      </c>
      <c r="H200" s="113">
        <v>6</v>
      </c>
      <c r="I200" s="113">
        <v>7</v>
      </c>
      <c r="J200" s="113">
        <v>8</v>
      </c>
    </row>
    <row r="201" spans="1:11" ht="20.25" hidden="1" customHeight="1" x14ac:dyDescent="0.25">
      <c r="A201" s="115">
        <v>1</v>
      </c>
      <c r="B201" s="1413" t="s">
        <v>60</v>
      </c>
      <c r="C201" s="1414"/>
      <c r="D201" s="1415"/>
      <c r="E201" s="83"/>
      <c r="F201" s="67" t="e">
        <f>H201/G201</f>
        <v>#DIV/0!</v>
      </c>
      <c r="G201" s="67"/>
      <c r="H201" s="67"/>
      <c r="I201" s="67"/>
      <c r="J201" s="67"/>
    </row>
    <row r="202" spans="1:11" ht="20.25" hidden="1" customHeight="1" x14ac:dyDescent="0.25">
      <c r="A202" s="115">
        <v>2</v>
      </c>
      <c r="B202" s="1413" t="s">
        <v>121</v>
      </c>
      <c r="C202" s="1414"/>
      <c r="D202" s="1415"/>
      <c r="E202" s="83"/>
      <c r="F202" s="67" t="e">
        <f t="shared" ref="F202" si="47">H202/G202</f>
        <v>#DIV/0!</v>
      </c>
      <c r="G202" s="67"/>
      <c r="H202" s="67"/>
      <c r="I202" s="67"/>
      <c r="J202" s="67"/>
    </row>
    <row r="203" spans="1:11" ht="21.95" hidden="1" customHeight="1" x14ac:dyDescent="0.25">
      <c r="A203" s="1321" t="s">
        <v>61</v>
      </c>
      <c r="B203" s="1322"/>
      <c r="C203" s="1322"/>
      <c r="D203" s="1322"/>
      <c r="E203" s="1322"/>
      <c r="F203" s="1322"/>
      <c r="G203" s="1323"/>
      <c r="H203" s="9">
        <f>SUM(H201:H202)</f>
        <v>0</v>
      </c>
      <c r="I203" s="9">
        <f>SUM(I201:I202)</f>
        <v>0</v>
      </c>
      <c r="J203" s="9">
        <f>SUM(J201:J202)</f>
        <v>0</v>
      </c>
    </row>
    <row r="204" spans="1:11" hidden="1" x14ac:dyDescent="0.25"/>
    <row r="205" spans="1:11" ht="21.95" customHeight="1" x14ac:dyDescent="0.25">
      <c r="B205" s="1563" t="s">
        <v>138</v>
      </c>
      <c r="C205" s="1563"/>
      <c r="D205" s="1563"/>
      <c r="E205" s="1563"/>
      <c r="F205" s="1563"/>
      <c r="G205" s="1563"/>
      <c r="H205" s="1563"/>
      <c r="I205" s="1563"/>
      <c r="J205" s="1563"/>
    </row>
    <row r="206" spans="1:11" ht="23.45" customHeight="1" x14ac:dyDescent="0.25">
      <c r="A206" s="1360" t="s">
        <v>106</v>
      </c>
      <c r="B206" s="1564" t="s">
        <v>77</v>
      </c>
      <c r="C206" s="1565"/>
      <c r="D206" s="1566"/>
      <c r="E206" s="1418" t="s">
        <v>82</v>
      </c>
      <c r="F206" s="1570" t="s">
        <v>35</v>
      </c>
      <c r="G206" s="1363" t="s">
        <v>111</v>
      </c>
      <c r="H206" s="1358" t="s">
        <v>104</v>
      </c>
      <c r="I206" s="1358"/>
      <c r="J206" s="1358"/>
    </row>
    <row r="207" spans="1:11" ht="23.45" customHeight="1" x14ac:dyDescent="0.25">
      <c r="A207" s="1361"/>
      <c r="B207" s="1567"/>
      <c r="C207" s="1568"/>
      <c r="D207" s="1569"/>
      <c r="E207" s="1418"/>
      <c r="F207" s="1570"/>
      <c r="G207" s="1363"/>
      <c r="H207" s="66">
        <f>H14</f>
        <v>2025</v>
      </c>
      <c r="I207" s="66">
        <f t="shared" ref="I207:J207" si="48">I14</f>
        <v>2026</v>
      </c>
      <c r="J207" s="66">
        <f t="shared" si="48"/>
        <v>2027</v>
      </c>
    </row>
    <row r="208" spans="1:11" ht="15.95" customHeight="1" x14ac:dyDescent="0.25">
      <c r="A208" s="1031">
        <v>1</v>
      </c>
      <c r="B208" s="1540">
        <v>2</v>
      </c>
      <c r="C208" s="1540"/>
      <c r="D208" s="1540"/>
      <c r="E208" s="1029">
        <v>3</v>
      </c>
      <c r="F208" s="1029">
        <v>4</v>
      </c>
      <c r="G208" s="1029">
        <v>5</v>
      </c>
      <c r="H208" s="1030">
        <v>6</v>
      </c>
      <c r="I208" s="1030">
        <v>7</v>
      </c>
      <c r="J208" s="1030">
        <v>8</v>
      </c>
    </row>
    <row r="209" spans="1:10" ht="30.95" customHeight="1" x14ac:dyDescent="0.25">
      <c r="A209" s="24">
        <v>1</v>
      </c>
      <c r="B209" s="1439" t="s">
        <v>62</v>
      </c>
      <c r="C209" s="1440"/>
      <c r="D209" s="1441"/>
      <c r="E209" s="25" t="s">
        <v>117</v>
      </c>
      <c r="F209" s="26" t="s">
        <v>117</v>
      </c>
      <c r="G209" s="27" t="s">
        <v>117</v>
      </c>
      <c r="H209" s="33">
        <f>SUM(H210:H228)</f>
        <v>113112</v>
      </c>
      <c r="I209" s="33">
        <f t="shared" ref="I209:J209" si="49">SUM(I210:I228)</f>
        <v>113112</v>
      </c>
      <c r="J209" s="33">
        <f t="shared" si="49"/>
        <v>0</v>
      </c>
    </row>
    <row r="210" spans="1:10" ht="17.100000000000001" hidden="1" customHeight="1" x14ac:dyDescent="0.25">
      <c r="A210" s="21"/>
      <c r="B210" s="1436" t="s">
        <v>443</v>
      </c>
      <c r="C210" s="1437"/>
      <c r="D210" s="1438"/>
      <c r="E210" s="806" t="s">
        <v>125</v>
      </c>
      <c r="F210" s="807">
        <v>3.1789999999999998</v>
      </c>
      <c r="G210" s="821">
        <f>H210/F210/12</f>
        <v>0</v>
      </c>
      <c r="H210" s="101"/>
      <c r="I210" s="67"/>
      <c r="J210" s="67"/>
    </row>
    <row r="211" spans="1:10" ht="17.100000000000001" customHeight="1" x14ac:dyDescent="0.25">
      <c r="A211" s="21"/>
      <c r="B211" s="1436" t="s">
        <v>129</v>
      </c>
      <c r="C211" s="1437"/>
      <c r="D211" s="1438"/>
      <c r="E211" s="806" t="s">
        <v>98</v>
      </c>
      <c r="F211" s="93">
        <v>6</v>
      </c>
      <c r="G211" s="808">
        <f>H211/F211</f>
        <v>3716.6666666666665</v>
      </c>
      <c r="H211" s="101">
        <v>22300</v>
      </c>
      <c r="I211" s="101">
        <v>22300</v>
      </c>
      <c r="J211" s="101"/>
    </row>
    <row r="212" spans="1:10" ht="17.100000000000001" customHeight="1" x14ac:dyDescent="0.25">
      <c r="A212" s="21"/>
      <c r="B212" s="1436" t="s">
        <v>627</v>
      </c>
      <c r="C212" s="1437"/>
      <c r="D212" s="1438"/>
      <c r="E212" s="806" t="s">
        <v>98</v>
      </c>
      <c r="F212" s="576">
        <v>4</v>
      </c>
      <c r="G212" s="808">
        <f t="shared" ref="G212:G228" si="50">H212/F212</f>
        <v>2932.5</v>
      </c>
      <c r="H212" s="101">
        <v>11730</v>
      </c>
      <c r="I212" s="101">
        <v>11730</v>
      </c>
      <c r="J212" s="101"/>
    </row>
    <row r="213" spans="1:10" ht="31.5" customHeight="1" x14ac:dyDescent="0.25">
      <c r="A213" s="21"/>
      <c r="B213" s="1436" t="s">
        <v>628</v>
      </c>
      <c r="C213" s="1437"/>
      <c r="D213" s="1438"/>
      <c r="E213" s="806" t="s">
        <v>98</v>
      </c>
      <c r="F213" s="576">
        <v>6</v>
      </c>
      <c r="G213" s="808">
        <f t="shared" si="50"/>
        <v>1423.8333333333333</v>
      </c>
      <c r="H213" s="101">
        <v>8543</v>
      </c>
      <c r="I213" s="101">
        <v>8543</v>
      </c>
      <c r="J213" s="101"/>
    </row>
    <row r="214" spans="1:10" ht="17.100000000000001" customHeight="1" x14ac:dyDescent="0.25">
      <c r="A214" s="21"/>
      <c r="B214" s="1436" t="s">
        <v>131</v>
      </c>
      <c r="C214" s="1437"/>
      <c r="D214" s="1438"/>
      <c r="E214" s="806" t="s">
        <v>98</v>
      </c>
      <c r="F214" s="576">
        <v>6</v>
      </c>
      <c r="G214" s="808">
        <f t="shared" si="50"/>
        <v>5369</v>
      </c>
      <c r="H214" s="101">
        <v>32214</v>
      </c>
      <c r="I214" s="101">
        <v>32214</v>
      </c>
      <c r="J214" s="101"/>
    </row>
    <row r="215" spans="1:10" ht="17.100000000000001" hidden="1" customHeight="1" x14ac:dyDescent="0.25">
      <c r="A215" s="21"/>
      <c r="B215" s="1436" t="s">
        <v>126</v>
      </c>
      <c r="C215" s="1437"/>
      <c r="D215" s="1438"/>
      <c r="E215" s="806" t="s">
        <v>92</v>
      </c>
      <c r="F215" s="93"/>
      <c r="G215" s="821" t="e">
        <f>H215/F215/12</f>
        <v>#DIV/0!</v>
      </c>
      <c r="H215" s="101"/>
      <c r="I215" s="101"/>
      <c r="J215" s="101"/>
    </row>
    <row r="216" spans="1:10" ht="17.100000000000001" hidden="1" customHeight="1" x14ac:dyDescent="0.25">
      <c r="A216" s="21"/>
      <c r="B216" s="1436" t="s">
        <v>215</v>
      </c>
      <c r="C216" s="1437"/>
      <c r="D216" s="1438"/>
      <c r="E216" s="806" t="s">
        <v>92</v>
      </c>
      <c r="F216" s="93"/>
      <c r="G216" s="808" t="e">
        <f t="shared" si="50"/>
        <v>#DIV/0!</v>
      </c>
      <c r="H216" s="101"/>
      <c r="I216" s="101"/>
      <c r="J216" s="101"/>
    </row>
    <row r="217" spans="1:10" ht="17.100000000000001" hidden="1" customHeight="1" x14ac:dyDescent="0.25">
      <c r="A217" s="21"/>
      <c r="B217" s="1436" t="s">
        <v>130</v>
      </c>
      <c r="C217" s="1437"/>
      <c r="D217" s="1438"/>
      <c r="E217" s="806" t="s">
        <v>92</v>
      </c>
      <c r="F217" s="93"/>
      <c r="G217" s="808" t="e">
        <f t="shared" si="50"/>
        <v>#DIV/0!</v>
      </c>
      <c r="H217" s="101"/>
      <c r="I217" s="101"/>
      <c r="J217" s="101"/>
    </row>
    <row r="218" spans="1:10" ht="17.100000000000001" customHeight="1" x14ac:dyDescent="0.25">
      <c r="A218" s="21"/>
      <c r="B218" s="1436" t="s">
        <v>623</v>
      </c>
      <c r="C218" s="1437"/>
      <c r="D218" s="1438"/>
      <c r="E218" s="806" t="s">
        <v>98</v>
      </c>
      <c r="F218" s="93">
        <v>6</v>
      </c>
      <c r="G218" s="808">
        <f t="shared" si="50"/>
        <v>900</v>
      </c>
      <c r="H218" s="101">
        <v>5400</v>
      </c>
      <c r="I218" s="101">
        <v>5400</v>
      </c>
      <c r="J218" s="101"/>
    </row>
    <row r="219" spans="1:10" ht="27.6" hidden="1" customHeight="1" x14ac:dyDescent="0.25">
      <c r="A219" s="21"/>
      <c r="B219" s="1436" t="s">
        <v>629</v>
      </c>
      <c r="C219" s="1437"/>
      <c r="D219" s="1438"/>
      <c r="E219" s="806" t="s">
        <v>98</v>
      </c>
      <c r="F219" s="93"/>
      <c r="G219" s="808" t="e">
        <f t="shared" si="50"/>
        <v>#DIV/0!</v>
      </c>
      <c r="H219" s="101"/>
      <c r="I219" s="101"/>
      <c r="J219" s="67"/>
    </row>
    <row r="220" spans="1:10" ht="17.100000000000001" hidden="1" customHeight="1" x14ac:dyDescent="0.25">
      <c r="A220" s="21"/>
      <c r="B220" s="1436" t="s">
        <v>631</v>
      </c>
      <c r="C220" s="1437"/>
      <c r="D220" s="1438"/>
      <c r="E220" s="806" t="s">
        <v>95</v>
      </c>
      <c r="F220" s="576"/>
      <c r="G220" s="808" t="e">
        <f t="shared" si="50"/>
        <v>#DIV/0!</v>
      </c>
      <c r="H220" s="101"/>
      <c r="I220" s="101"/>
      <c r="J220" s="67"/>
    </row>
    <row r="221" spans="1:10" ht="17.100000000000001" hidden="1" customHeight="1" x14ac:dyDescent="0.25">
      <c r="A221" s="21"/>
      <c r="B221" s="1436" t="s">
        <v>630</v>
      </c>
      <c r="C221" s="1437"/>
      <c r="D221" s="1438"/>
      <c r="E221" s="806" t="s">
        <v>95</v>
      </c>
      <c r="F221" s="576"/>
      <c r="G221" s="808" t="e">
        <f t="shared" si="50"/>
        <v>#DIV/0!</v>
      </c>
      <c r="H221" s="101"/>
      <c r="I221" s="101"/>
      <c r="J221" s="67"/>
    </row>
    <row r="222" spans="1:10" ht="17.100000000000001" hidden="1" customHeight="1" x14ac:dyDescent="0.25">
      <c r="A222" s="21"/>
      <c r="B222" s="1442"/>
      <c r="C222" s="1443"/>
      <c r="D222" s="1444"/>
      <c r="E222" s="806"/>
      <c r="F222" s="576"/>
      <c r="G222" s="808" t="e">
        <f t="shared" si="50"/>
        <v>#DIV/0!</v>
      </c>
      <c r="H222" s="101"/>
      <c r="I222" s="101"/>
      <c r="J222" s="67"/>
    </row>
    <row r="223" spans="1:10" ht="17.100000000000001" hidden="1" customHeight="1" x14ac:dyDescent="0.25">
      <c r="A223" s="21"/>
      <c r="B223" s="1442"/>
      <c r="C223" s="1443"/>
      <c r="D223" s="1444"/>
      <c r="E223" s="806"/>
      <c r="F223" s="576"/>
      <c r="G223" s="808" t="e">
        <f t="shared" si="50"/>
        <v>#DIV/0!</v>
      </c>
      <c r="H223" s="101"/>
      <c r="I223" s="101"/>
      <c r="J223" s="67"/>
    </row>
    <row r="224" spans="1:10" ht="17.100000000000001" hidden="1" customHeight="1" x14ac:dyDescent="0.25">
      <c r="A224" s="21"/>
      <c r="B224" s="1442"/>
      <c r="C224" s="1443"/>
      <c r="D224" s="1444"/>
      <c r="E224" s="806"/>
      <c r="F224" s="576"/>
      <c r="G224" s="808" t="e">
        <f t="shared" si="50"/>
        <v>#DIV/0!</v>
      </c>
      <c r="H224" s="101"/>
      <c r="I224" s="101"/>
      <c r="J224" s="67"/>
    </row>
    <row r="225" spans="1:10" ht="17.100000000000001" hidden="1" customHeight="1" x14ac:dyDescent="0.25">
      <c r="A225" s="21"/>
      <c r="B225" s="1442"/>
      <c r="C225" s="1443"/>
      <c r="D225" s="1444"/>
      <c r="E225" s="806"/>
      <c r="F225" s="576"/>
      <c r="G225" s="808" t="e">
        <f t="shared" si="50"/>
        <v>#DIV/0!</v>
      </c>
      <c r="H225" s="101"/>
      <c r="I225" s="101"/>
      <c r="J225" s="67"/>
    </row>
    <row r="226" spans="1:10" ht="32.1" customHeight="1" x14ac:dyDescent="0.25">
      <c r="A226" s="21"/>
      <c r="B226" s="1445" t="s">
        <v>638</v>
      </c>
      <c r="C226" s="1446"/>
      <c r="D226" s="1447"/>
      <c r="E226" s="820" t="s">
        <v>96</v>
      </c>
      <c r="F226" s="71">
        <v>34</v>
      </c>
      <c r="G226" s="7">
        <f t="shared" si="50"/>
        <v>306.97058823529414</v>
      </c>
      <c r="H226" s="101">
        <v>10437</v>
      </c>
      <c r="I226" s="101">
        <v>10437</v>
      </c>
      <c r="J226" s="67"/>
    </row>
    <row r="227" spans="1:10" ht="15.75" x14ac:dyDescent="0.25">
      <c r="A227" s="21"/>
      <c r="B227" s="1383" t="s">
        <v>618</v>
      </c>
      <c r="C227" s="1416"/>
      <c r="D227" s="1384"/>
      <c r="E227" s="114" t="s">
        <v>95</v>
      </c>
      <c r="F227" s="71">
        <v>6</v>
      </c>
      <c r="G227" s="808">
        <f t="shared" si="50"/>
        <v>3748</v>
      </c>
      <c r="H227" s="67">
        <v>22488</v>
      </c>
      <c r="I227" s="67">
        <v>22488</v>
      </c>
      <c r="J227" s="67"/>
    </row>
    <row r="228" spans="1:10" ht="16.5" hidden="1" customHeight="1" x14ac:dyDescent="0.25">
      <c r="A228" s="21"/>
      <c r="B228" s="1383" t="s">
        <v>836</v>
      </c>
      <c r="C228" s="1416"/>
      <c r="D228" s="1384"/>
      <c r="E228" s="114" t="s">
        <v>95</v>
      </c>
      <c r="F228" s="71"/>
      <c r="G228" s="808" t="e">
        <f t="shared" si="50"/>
        <v>#DIV/0!</v>
      </c>
      <c r="H228" s="67"/>
      <c r="I228" s="67"/>
      <c r="J228" s="67"/>
    </row>
    <row r="229" spans="1:10" ht="32.1" hidden="1" customHeight="1" x14ac:dyDescent="0.25">
      <c r="A229" s="801">
        <v>2</v>
      </c>
      <c r="B229" s="1448" t="s">
        <v>618</v>
      </c>
      <c r="C229" s="1449"/>
      <c r="D229" s="1450"/>
      <c r="E229" s="797" t="s">
        <v>92</v>
      </c>
      <c r="F229" s="798">
        <v>12</v>
      </c>
      <c r="G229" s="799">
        <f>H229/F229</f>
        <v>0</v>
      </c>
      <c r="H229" s="800"/>
      <c r="I229" s="800"/>
      <c r="J229" s="800"/>
    </row>
    <row r="230" spans="1:10" ht="21.95" hidden="1" customHeight="1" x14ac:dyDescent="0.25">
      <c r="A230" s="24">
        <v>3</v>
      </c>
      <c r="B230" s="1451" t="s">
        <v>134</v>
      </c>
      <c r="C230" s="1452"/>
      <c r="D230" s="1453"/>
      <c r="E230" s="25" t="s">
        <v>117</v>
      </c>
      <c r="F230" s="26" t="s">
        <v>117</v>
      </c>
      <c r="G230" s="27" t="s">
        <v>117</v>
      </c>
      <c r="H230" s="33">
        <f>SUM(H231:H239)</f>
        <v>0</v>
      </c>
      <c r="I230" s="33">
        <f t="shared" ref="I230:J230" si="51">SUM(I231:I239)</f>
        <v>0</v>
      </c>
      <c r="J230" s="33">
        <f t="shared" si="51"/>
        <v>0</v>
      </c>
    </row>
    <row r="231" spans="1:10" ht="17.100000000000001" hidden="1" customHeight="1" x14ac:dyDescent="0.25">
      <c r="A231" s="21"/>
      <c r="B231" s="1383" t="s">
        <v>738</v>
      </c>
      <c r="C231" s="1416"/>
      <c r="D231" s="1384"/>
      <c r="E231" s="114" t="s">
        <v>196</v>
      </c>
      <c r="F231" s="71"/>
      <c r="G231" s="7" t="e">
        <f>H231/F231</f>
        <v>#DIV/0!</v>
      </c>
      <c r="H231" s="67"/>
      <c r="I231" s="67"/>
      <c r="J231" s="67"/>
    </row>
    <row r="232" spans="1:10" ht="17.100000000000001" hidden="1" customHeight="1" x14ac:dyDescent="0.25">
      <c r="A232" s="21"/>
      <c r="B232" s="1383"/>
      <c r="C232" s="1416"/>
      <c r="D232" s="1384"/>
      <c r="E232" s="114" t="s">
        <v>196</v>
      </c>
      <c r="F232" s="71"/>
      <c r="G232" s="7" t="e">
        <f t="shared" ref="G232:G237" si="52">H232/F232</f>
        <v>#DIV/0!</v>
      </c>
      <c r="H232" s="67"/>
      <c r="I232" s="67"/>
      <c r="J232" s="67"/>
    </row>
    <row r="233" spans="1:10" ht="17.100000000000001" hidden="1" customHeight="1" x14ac:dyDescent="0.25">
      <c r="A233" s="21"/>
      <c r="B233" s="1383"/>
      <c r="C233" s="1416"/>
      <c r="D233" s="1384"/>
      <c r="E233" s="114" t="s">
        <v>196</v>
      </c>
      <c r="F233" s="71"/>
      <c r="G233" s="7" t="e">
        <f t="shared" si="52"/>
        <v>#DIV/0!</v>
      </c>
      <c r="H233" s="67"/>
      <c r="I233" s="67"/>
      <c r="J233" s="67"/>
    </row>
    <row r="234" spans="1:10" ht="17.100000000000001" hidden="1" customHeight="1" x14ac:dyDescent="0.25">
      <c r="A234" s="21"/>
      <c r="B234" s="1383"/>
      <c r="C234" s="1416"/>
      <c r="D234" s="1384"/>
      <c r="E234" s="114" t="s">
        <v>196</v>
      </c>
      <c r="F234" s="71"/>
      <c r="G234" s="7" t="e">
        <f t="shared" si="52"/>
        <v>#DIV/0!</v>
      </c>
      <c r="H234" s="67"/>
      <c r="I234" s="67"/>
      <c r="J234" s="67"/>
    </row>
    <row r="235" spans="1:10" ht="17.100000000000001" hidden="1" customHeight="1" x14ac:dyDescent="0.25">
      <c r="A235" s="21"/>
      <c r="B235" s="1383"/>
      <c r="C235" s="1416"/>
      <c r="D235" s="1384"/>
      <c r="E235" s="114" t="s">
        <v>196</v>
      </c>
      <c r="F235" s="71"/>
      <c r="G235" s="7" t="e">
        <f t="shared" si="52"/>
        <v>#DIV/0!</v>
      </c>
      <c r="H235" s="67"/>
      <c r="I235" s="67"/>
      <c r="J235" s="67"/>
    </row>
    <row r="236" spans="1:10" ht="17.100000000000001" hidden="1" customHeight="1" x14ac:dyDescent="0.25">
      <c r="A236" s="21"/>
      <c r="B236" s="1383"/>
      <c r="C236" s="1416"/>
      <c r="D236" s="1384"/>
      <c r="E236" s="114" t="s">
        <v>196</v>
      </c>
      <c r="F236" s="71"/>
      <c r="G236" s="7" t="e">
        <f t="shared" si="52"/>
        <v>#DIV/0!</v>
      </c>
      <c r="H236" s="67"/>
      <c r="I236" s="67"/>
      <c r="J236" s="67"/>
    </row>
    <row r="237" spans="1:10" ht="17.100000000000001" hidden="1" customHeight="1" x14ac:dyDescent="0.25">
      <c r="A237" s="21"/>
      <c r="B237" s="1383"/>
      <c r="C237" s="1416"/>
      <c r="D237" s="1384"/>
      <c r="E237" s="114" t="s">
        <v>196</v>
      </c>
      <c r="F237" s="71"/>
      <c r="G237" s="7" t="e">
        <f t="shared" si="52"/>
        <v>#DIV/0!</v>
      </c>
      <c r="H237" s="67"/>
      <c r="I237" s="67"/>
      <c r="J237" s="67"/>
    </row>
    <row r="238" spans="1:10" ht="17.100000000000001" hidden="1" customHeight="1" x14ac:dyDescent="0.25">
      <c r="A238" s="21"/>
      <c r="B238" s="1383"/>
      <c r="C238" s="1416"/>
      <c r="D238" s="1384"/>
      <c r="E238" s="114" t="s">
        <v>92</v>
      </c>
      <c r="F238" s="71"/>
      <c r="G238" s="7" t="e">
        <f>H238/F238</f>
        <v>#DIV/0!</v>
      </c>
      <c r="H238" s="67"/>
      <c r="I238" s="67"/>
      <c r="J238" s="67"/>
    </row>
    <row r="239" spans="1:10" ht="17.100000000000001" hidden="1" customHeight="1" x14ac:dyDescent="0.25">
      <c r="A239" s="21"/>
      <c r="B239" s="1383"/>
      <c r="C239" s="1416"/>
      <c r="D239" s="1384"/>
      <c r="E239" s="114" t="s">
        <v>96</v>
      </c>
      <c r="F239" s="71"/>
      <c r="G239" s="7" t="e">
        <f>H239/F239</f>
        <v>#DIV/0!</v>
      </c>
      <c r="H239" s="67"/>
      <c r="I239" s="67"/>
      <c r="J239" s="67"/>
    </row>
    <row r="240" spans="1:10" ht="39" hidden="1" customHeight="1" x14ac:dyDescent="0.25">
      <c r="A240" s="24">
        <v>4</v>
      </c>
      <c r="B240" s="1439" t="s">
        <v>135</v>
      </c>
      <c r="C240" s="1440"/>
      <c r="D240" s="1441"/>
      <c r="E240" s="25" t="s">
        <v>117</v>
      </c>
      <c r="F240" s="26" t="s">
        <v>117</v>
      </c>
      <c r="G240" s="27" t="s">
        <v>117</v>
      </c>
      <c r="H240" s="33">
        <f>SUM(H241:H249)</f>
        <v>0</v>
      </c>
      <c r="I240" s="33">
        <f>SUM(I241:I249)</f>
        <v>0</v>
      </c>
      <c r="J240" s="33">
        <f t="shared" ref="J240" si="53">SUM(J241:J249)</f>
        <v>0</v>
      </c>
    </row>
    <row r="241" spans="1:11" s="89" customFormat="1" ht="17.100000000000001" hidden="1" customHeight="1" x14ac:dyDescent="0.25">
      <c r="A241" s="29"/>
      <c r="B241" s="1511" t="s">
        <v>137</v>
      </c>
      <c r="C241" s="1512"/>
      <c r="D241" s="1515"/>
      <c r="E241" s="87" t="s">
        <v>96</v>
      </c>
      <c r="F241" s="88"/>
      <c r="G241" s="7" t="e">
        <f>H241/F241</f>
        <v>#DIV/0!</v>
      </c>
      <c r="H241" s="67"/>
      <c r="I241" s="67"/>
      <c r="J241" s="67"/>
    </row>
    <row r="242" spans="1:11" s="89" customFormat="1" ht="17.100000000000001" hidden="1" customHeight="1" x14ac:dyDescent="0.25">
      <c r="A242" s="29"/>
      <c r="B242" s="1511" t="s">
        <v>197</v>
      </c>
      <c r="C242" s="1512"/>
      <c r="D242" s="1515"/>
      <c r="E242" s="87" t="s">
        <v>96</v>
      </c>
      <c r="F242" s="88"/>
      <c r="G242" s="7" t="e">
        <f t="shared" ref="G242:G256" si="54">H242/F242</f>
        <v>#DIV/0!</v>
      </c>
      <c r="H242" s="67"/>
      <c r="I242" s="67"/>
      <c r="J242" s="67"/>
    </row>
    <row r="243" spans="1:11" s="89" customFormat="1" ht="17.100000000000001" hidden="1" customHeight="1" x14ac:dyDescent="0.25">
      <c r="A243" s="29"/>
      <c r="B243" s="1621"/>
      <c r="C243" s="1622"/>
      <c r="D243" s="1623"/>
      <c r="E243" s="87" t="s">
        <v>95</v>
      </c>
      <c r="F243" s="88"/>
      <c r="G243" s="7" t="e">
        <f t="shared" si="54"/>
        <v>#DIV/0!</v>
      </c>
      <c r="H243" s="67"/>
      <c r="I243" s="67"/>
      <c r="J243" s="67"/>
    </row>
    <row r="244" spans="1:11" s="89" customFormat="1" ht="17.100000000000001" hidden="1" customHeight="1" x14ac:dyDescent="0.25">
      <c r="A244" s="29"/>
      <c r="B244" s="1454"/>
      <c r="C244" s="1455"/>
      <c r="D244" s="1456"/>
      <c r="E244" s="87" t="s">
        <v>95</v>
      </c>
      <c r="F244" s="88"/>
      <c r="G244" s="7" t="e">
        <f t="shared" si="54"/>
        <v>#DIV/0!</v>
      </c>
      <c r="H244" s="67"/>
      <c r="I244" s="67"/>
      <c r="J244" s="67"/>
    </row>
    <row r="245" spans="1:11" s="89" customFormat="1" ht="17.100000000000001" hidden="1" customHeight="1" x14ac:dyDescent="0.25">
      <c r="A245" s="29"/>
      <c r="B245" s="1454"/>
      <c r="C245" s="1455"/>
      <c r="D245" s="1456"/>
      <c r="E245" s="87" t="s">
        <v>96</v>
      </c>
      <c r="F245" s="88"/>
      <c r="G245" s="7" t="e">
        <f t="shared" si="54"/>
        <v>#DIV/0!</v>
      </c>
      <c r="H245" s="67"/>
      <c r="I245" s="67"/>
      <c r="J245" s="67"/>
    </row>
    <row r="246" spans="1:11" s="89" customFormat="1" ht="17.100000000000001" hidden="1" customHeight="1" x14ac:dyDescent="0.25">
      <c r="A246" s="29"/>
      <c r="B246" s="1454"/>
      <c r="C246" s="1455"/>
      <c r="D246" s="1456"/>
      <c r="E246" s="87" t="s">
        <v>96</v>
      </c>
      <c r="F246" s="88"/>
      <c r="G246" s="7" t="e">
        <f t="shared" si="54"/>
        <v>#DIV/0!</v>
      </c>
      <c r="H246" s="67"/>
      <c r="I246" s="67"/>
      <c r="J246" s="67"/>
    </row>
    <row r="247" spans="1:11" s="89" customFormat="1" ht="17.100000000000001" hidden="1" customHeight="1" x14ac:dyDescent="0.25">
      <c r="A247" s="29"/>
      <c r="B247" s="1383"/>
      <c r="C247" s="1416"/>
      <c r="D247" s="1384"/>
      <c r="E247" s="87" t="s">
        <v>96</v>
      </c>
      <c r="F247" s="88"/>
      <c r="G247" s="7" t="e">
        <f t="shared" si="54"/>
        <v>#DIV/0!</v>
      </c>
      <c r="H247" s="67"/>
      <c r="I247" s="67"/>
      <c r="J247" s="67"/>
    </row>
    <row r="248" spans="1:11" s="89" customFormat="1" ht="17.100000000000001" hidden="1" customHeight="1" x14ac:dyDescent="0.25">
      <c r="A248" s="29"/>
      <c r="B248" s="1383"/>
      <c r="C248" s="1416"/>
      <c r="D248" s="1384"/>
      <c r="E248" s="87" t="s">
        <v>96</v>
      </c>
      <c r="F248" s="88"/>
      <c r="G248" s="7" t="e">
        <f t="shared" si="54"/>
        <v>#DIV/0!</v>
      </c>
      <c r="H248" s="67"/>
      <c r="I248" s="67"/>
      <c r="J248" s="67"/>
    </row>
    <row r="249" spans="1:11" s="89" customFormat="1" ht="17.100000000000001" hidden="1" customHeight="1" x14ac:dyDescent="0.25">
      <c r="A249" s="29"/>
      <c r="B249" s="1383"/>
      <c r="C249" s="1416"/>
      <c r="D249" s="1384"/>
      <c r="E249" s="87" t="s">
        <v>96</v>
      </c>
      <c r="F249" s="88"/>
      <c r="G249" s="7" t="e">
        <f>H249/F249</f>
        <v>#DIV/0!</v>
      </c>
      <c r="H249" s="67"/>
      <c r="I249" s="67"/>
      <c r="J249" s="67"/>
    </row>
    <row r="250" spans="1:11" s="89" customFormat="1" ht="36" hidden="1" customHeight="1" x14ac:dyDescent="0.25">
      <c r="A250" s="24">
        <v>5</v>
      </c>
      <c r="B250" s="1439" t="s">
        <v>136</v>
      </c>
      <c r="C250" s="1440"/>
      <c r="D250" s="1441"/>
      <c r="E250" s="25" t="s">
        <v>117</v>
      </c>
      <c r="F250" s="26" t="s">
        <v>117</v>
      </c>
      <c r="G250" s="27" t="s">
        <v>117</v>
      </c>
      <c r="H250" s="33">
        <f>SUM(H251:H256)</f>
        <v>0</v>
      </c>
      <c r="I250" s="33">
        <f t="shared" ref="I250:J250" si="55">SUM(I251:I256)</f>
        <v>0</v>
      </c>
      <c r="J250" s="33">
        <f t="shared" si="55"/>
        <v>0</v>
      </c>
    </row>
    <row r="251" spans="1:11" ht="17.100000000000001" hidden="1" customHeight="1" x14ac:dyDescent="0.25">
      <c r="A251" s="21"/>
      <c r="B251" s="1383" t="s">
        <v>688</v>
      </c>
      <c r="C251" s="1416"/>
      <c r="D251" s="1384"/>
      <c r="E251" s="114" t="s">
        <v>95</v>
      </c>
      <c r="F251" s="71"/>
      <c r="G251" s="7" t="e">
        <f t="shared" si="54"/>
        <v>#DIV/0!</v>
      </c>
      <c r="H251" s="67"/>
      <c r="I251" s="67"/>
      <c r="J251" s="67"/>
    </row>
    <row r="252" spans="1:11" ht="17.100000000000001" hidden="1" customHeight="1" x14ac:dyDescent="0.25">
      <c r="A252" s="21"/>
      <c r="B252" s="1383" t="s">
        <v>687</v>
      </c>
      <c r="C252" s="1416"/>
      <c r="D252" s="1384"/>
      <c r="E252" s="114" t="s">
        <v>95</v>
      </c>
      <c r="F252" s="71">
        <v>4</v>
      </c>
      <c r="G252" s="7">
        <f t="shared" si="54"/>
        <v>0</v>
      </c>
      <c r="H252" s="67"/>
      <c r="I252" s="67"/>
      <c r="J252" s="67"/>
    </row>
    <row r="253" spans="1:11" ht="17.100000000000001" hidden="1" customHeight="1" x14ac:dyDescent="0.25">
      <c r="A253" s="21"/>
      <c r="B253" s="1383" t="s">
        <v>739</v>
      </c>
      <c r="C253" s="1416"/>
      <c r="D253" s="1384"/>
      <c r="E253" s="114" t="s">
        <v>96</v>
      </c>
      <c r="F253" s="71">
        <v>8</v>
      </c>
      <c r="G253" s="7">
        <f t="shared" si="54"/>
        <v>0</v>
      </c>
      <c r="H253" s="67"/>
      <c r="I253" s="67"/>
      <c r="J253" s="67"/>
    </row>
    <row r="254" spans="1:11" ht="17.100000000000001" hidden="1" customHeight="1" x14ac:dyDescent="0.25">
      <c r="A254" s="21"/>
      <c r="B254" s="1383"/>
      <c r="C254" s="1416"/>
      <c r="D254" s="1384"/>
      <c r="E254" s="114" t="s">
        <v>96</v>
      </c>
      <c r="F254" s="71"/>
      <c r="G254" s="7" t="e">
        <f t="shared" si="54"/>
        <v>#DIV/0!</v>
      </c>
      <c r="H254" s="67"/>
      <c r="I254" s="67"/>
      <c r="J254" s="67"/>
    </row>
    <row r="255" spans="1:11" ht="17.100000000000001" hidden="1" customHeight="1" x14ac:dyDescent="0.25">
      <c r="A255" s="21"/>
      <c r="B255" s="1383"/>
      <c r="C255" s="1416"/>
      <c r="D255" s="1384"/>
      <c r="E255" s="114" t="s">
        <v>96</v>
      </c>
      <c r="F255" s="71"/>
      <c r="G255" s="7" t="e">
        <f t="shared" si="54"/>
        <v>#DIV/0!</v>
      </c>
      <c r="H255" s="67"/>
      <c r="I255" s="67"/>
      <c r="J255" s="67"/>
    </row>
    <row r="256" spans="1:11" ht="17.100000000000001" hidden="1" customHeight="1" x14ac:dyDescent="0.25">
      <c r="A256" s="21"/>
      <c r="B256" s="1383"/>
      <c r="C256" s="1416"/>
      <c r="D256" s="1384"/>
      <c r="E256" s="114" t="s">
        <v>96</v>
      </c>
      <c r="F256" s="71"/>
      <c r="G256" s="7" t="e">
        <f t="shared" si="54"/>
        <v>#DIV/0!</v>
      </c>
      <c r="H256" s="67"/>
      <c r="I256" s="67"/>
      <c r="J256" s="67"/>
      <c r="K256" s="69"/>
    </row>
    <row r="257" spans="1:13" ht="17.100000000000001" hidden="1" customHeight="1" x14ac:dyDescent="0.25">
      <c r="A257" s="24">
        <v>6</v>
      </c>
      <c r="B257" s="1457" t="s">
        <v>207</v>
      </c>
      <c r="C257" s="1458"/>
      <c r="D257" s="1459"/>
      <c r="E257" s="25" t="s">
        <v>117</v>
      </c>
      <c r="F257" s="26" t="s">
        <v>117</v>
      </c>
      <c r="G257" s="27" t="s">
        <v>117</v>
      </c>
      <c r="H257" s="33">
        <f>SUM(H258:H265)</f>
        <v>0</v>
      </c>
      <c r="I257" s="33">
        <f t="shared" ref="I257:J257" si="56">SUM(I258:I265)</f>
        <v>0</v>
      </c>
      <c r="J257" s="33">
        <f t="shared" si="56"/>
        <v>0</v>
      </c>
    </row>
    <row r="258" spans="1:13" ht="17.100000000000001" hidden="1" customHeight="1" x14ac:dyDescent="0.25">
      <c r="A258" s="21"/>
      <c r="B258" s="1426" t="s">
        <v>198</v>
      </c>
      <c r="C258" s="1427"/>
      <c r="D258" s="1428"/>
      <c r="E258" s="114" t="s">
        <v>95</v>
      </c>
      <c r="F258" s="71"/>
      <c r="G258" s="7" t="e">
        <f t="shared" ref="G258:G265" si="57">H258/F258</f>
        <v>#DIV/0!</v>
      </c>
      <c r="H258" s="67"/>
      <c r="I258" s="67"/>
      <c r="J258" s="67"/>
    </row>
    <row r="259" spans="1:13" ht="17.100000000000001" hidden="1" customHeight="1" x14ac:dyDescent="0.25">
      <c r="A259" s="115"/>
      <c r="B259" s="1460" t="s">
        <v>699</v>
      </c>
      <c r="C259" s="1461"/>
      <c r="D259" s="1462"/>
      <c r="E259" s="114" t="s">
        <v>95</v>
      </c>
      <c r="F259" s="71"/>
      <c r="G259" s="7" t="e">
        <f t="shared" si="57"/>
        <v>#DIV/0!</v>
      </c>
      <c r="H259" s="67"/>
      <c r="I259" s="67"/>
      <c r="J259" s="67"/>
    </row>
    <row r="260" spans="1:13" ht="17.100000000000001" hidden="1" customHeight="1" x14ac:dyDescent="0.25">
      <c r="A260" s="115"/>
      <c r="B260" s="1383"/>
      <c r="C260" s="1416"/>
      <c r="D260" s="1384"/>
      <c r="E260" s="114" t="s">
        <v>95</v>
      </c>
      <c r="F260" s="71"/>
      <c r="G260" s="7" t="e">
        <f t="shared" si="57"/>
        <v>#DIV/0!</v>
      </c>
      <c r="H260" s="67"/>
      <c r="I260" s="67"/>
      <c r="J260" s="67"/>
    </row>
    <row r="261" spans="1:13" ht="17.100000000000001" hidden="1" customHeight="1" x14ac:dyDescent="0.25">
      <c r="A261" s="115"/>
      <c r="B261" s="1517"/>
      <c r="C261" s="1518"/>
      <c r="D261" s="1519"/>
      <c r="E261" s="114"/>
      <c r="F261" s="71"/>
      <c r="G261" s="7" t="e">
        <f t="shared" si="57"/>
        <v>#DIV/0!</v>
      </c>
      <c r="H261" s="67"/>
      <c r="I261" s="67"/>
      <c r="J261" s="67"/>
    </row>
    <row r="262" spans="1:13" ht="17.100000000000001" hidden="1" customHeight="1" x14ac:dyDescent="0.25">
      <c r="A262" s="115"/>
      <c r="B262" s="1383"/>
      <c r="C262" s="1416"/>
      <c r="D262" s="1384"/>
      <c r="E262" s="114"/>
      <c r="F262" s="71"/>
      <c r="G262" s="7" t="e">
        <f t="shared" si="57"/>
        <v>#DIV/0!</v>
      </c>
      <c r="H262" s="67"/>
      <c r="I262" s="67"/>
      <c r="J262" s="67"/>
    </row>
    <row r="263" spans="1:13" ht="17.100000000000001" hidden="1" customHeight="1" x14ac:dyDescent="0.25">
      <c r="A263" s="66"/>
      <c r="B263" s="1383"/>
      <c r="C263" s="1416"/>
      <c r="D263" s="1384"/>
      <c r="E263" s="114"/>
      <c r="F263" s="71"/>
      <c r="G263" s="7" t="e">
        <f t="shared" si="57"/>
        <v>#DIV/0!</v>
      </c>
      <c r="H263" s="67"/>
      <c r="I263" s="67"/>
      <c r="J263" s="67"/>
    </row>
    <row r="264" spans="1:13" ht="17.100000000000001" hidden="1" customHeight="1" x14ac:dyDescent="0.25">
      <c r="A264" s="66"/>
      <c r="B264" s="1383"/>
      <c r="C264" s="1416"/>
      <c r="D264" s="1384"/>
      <c r="E264" s="114"/>
      <c r="F264" s="71"/>
      <c r="G264" s="7" t="e">
        <f t="shared" si="57"/>
        <v>#DIV/0!</v>
      </c>
      <c r="H264" s="67"/>
      <c r="I264" s="67"/>
      <c r="J264" s="67"/>
    </row>
    <row r="265" spans="1:13" ht="17.100000000000001" hidden="1" customHeight="1" x14ac:dyDescent="0.25">
      <c r="A265" s="66"/>
      <c r="B265" s="1463"/>
      <c r="C265" s="1464"/>
      <c r="D265" s="1465"/>
      <c r="E265" s="114"/>
      <c r="F265" s="71"/>
      <c r="G265" s="7" t="e">
        <f t="shared" si="57"/>
        <v>#DIV/0!</v>
      </c>
      <c r="H265" s="67"/>
      <c r="I265" s="67"/>
      <c r="J265" s="67"/>
    </row>
    <row r="266" spans="1:13" ht="21.95" customHeight="1" x14ac:dyDescent="0.25">
      <c r="A266" s="1321" t="s">
        <v>63</v>
      </c>
      <c r="B266" s="1322"/>
      <c r="C266" s="1322"/>
      <c r="D266" s="1322"/>
      <c r="E266" s="1322"/>
      <c r="F266" s="1322"/>
      <c r="G266" s="1323"/>
      <c r="H266" s="9">
        <f>H209+H229+H230+H240+H250+H257</f>
        <v>113112</v>
      </c>
      <c r="I266" s="9">
        <f t="shared" ref="I266:J266" si="58">I209+I229+I230+I240+I250+I257</f>
        <v>113112</v>
      </c>
      <c r="J266" s="9">
        <f t="shared" si="58"/>
        <v>0</v>
      </c>
      <c r="K266" s="90"/>
      <c r="L266" s="90"/>
      <c r="M266" s="90"/>
    </row>
    <row r="267" spans="1:13" hidden="1" x14ac:dyDescent="0.25">
      <c r="J267" s="91"/>
      <c r="K267" s="69"/>
    </row>
    <row r="268" spans="1:13" ht="21.95" customHeight="1" x14ac:dyDescent="0.25">
      <c r="B268" s="1563" t="s">
        <v>139</v>
      </c>
      <c r="C268" s="1563"/>
      <c r="D268" s="1563"/>
      <c r="E268" s="1563"/>
      <c r="F268" s="1563"/>
      <c r="G268" s="1563"/>
      <c r="H268" s="1563"/>
      <c r="I268" s="1563"/>
      <c r="J268" s="1563"/>
    </row>
    <row r="269" spans="1:13" ht="23.45" customHeight="1" x14ac:dyDescent="0.25">
      <c r="A269" s="1360" t="s">
        <v>106</v>
      </c>
      <c r="B269" s="1564" t="s">
        <v>77</v>
      </c>
      <c r="C269" s="1565"/>
      <c r="D269" s="1566"/>
      <c r="E269" s="1418" t="s">
        <v>82</v>
      </c>
      <c r="F269" s="1570" t="s">
        <v>35</v>
      </c>
      <c r="G269" s="1363" t="s">
        <v>111</v>
      </c>
      <c r="H269" s="1358" t="s">
        <v>104</v>
      </c>
      <c r="I269" s="1358"/>
      <c r="J269" s="1358"/>
    </row>
    <row r="270" spans="1:13" ht="23.45" customHeight="1" x14ac:dyDescent="0.25">
      <c r="A270" s="1361"/>
      <c r="B270" s="1567"/>
      <c r="C270" s="1568"/>
      <c r="D270" s="1569"/>
      <c r="E270" s="1418"/>
      <c r="F270" s="1570"/>
      <c r="G270" s="1363"/>
      <c r="H270" s="66">
        <f>H14</f>
        <v>2025</v>
      </c>
      <c r="I270" s="66">
        <f t="shared" ref="I270:J270" si="59">I14</f>
        <v>2026</v>
      </c>
      <c r="J270" s="66">
        <f t="shared" si="59"/>
        <v>2027</v>
      </c>
    </row>
    <row r="271" spans="1:13" ht="15.95" customHeight="1" x14ac:dyDescent="0.25">
      <c r="A271" s="80">
        <v>1</v>
      </c>
      <c r="B271" s="1540">
        <v>2</v>
      </c>
      <c r="C271" s="1540"/>
      <c r="D271" s="1540"/>
      <c r="E271" s="1029">
        <v>3</v>
      </c>
      <c r="F271" s="1029">
        <v>4</v>
      </c>
      <c r="G271" s="1029">
        <v>5</v>
      </c>
      <c r="H271" s="1030">
        <v>6</v>
      </c>
      <c r="I271" s="1030">
        <v>7</v>
      </c>
      <c r="J271" s="1030">
        <v>8</v>
      </c>
    </row>
    <row r="272" spans="1:13" ht="18" customHeight="1" x14ac:dyDescent="0.25">
      <c r="A272" s="34"/>
      <c r="B272" s="1466" t="s">
        <v>142</v>
      </c>
      <c r="C272" s="1467"/>
      <c r="D272" s="1468"/>
      <c r="E272" s="87" t="s">
        <v>98</v>
      </c>
      <c r="F272" s="93">
        <v>6</v>
      </c>
      <c r="G272" s="7">
        <f t="shared" ref="G272:G289" si="60">H272/F272</f>
        <v>3319</v>
      </c>
      <c r="H272" s="67">
        <v>19914</v>
      </c>
      <c r="I272" s="67">
        <v>19914</v>
      </c>
      <c r="J272" s="67"/>
    </row>
    <row r="273" spans="1:13" ht="17.100000000000001" customHeight="1" x14ac:dyDescent="0.25">
      <c r="A273" s="34"/>
      <c r="B273" s="1466" t="s">
        <v>633</v>
      </c>
      <c r="C273" s="1467"/>
      <c r="D273" s="1468"/>
      <c r="E273" s="87" t="s">
        <v>634</v>
      </c>
      <c r="F273" s="93">
        <v>4656</v>
      </c>
      <c r="G273" s="7">
        <f t="shared" si="60"/>
        <v>289.17568728522338</v>
      </c>
      <c r="H273" s="67">
        <v>1346402</v>
      </c>
      <c r="I273" s="67">
        <v>147066</v>
      </c>
      <c r="J273" s="67"/>
    </row>
    <row r="274" spans="1:13" ht="17.100000000000001" customHeight="1" x14ac:dyDescent="0.25">
      <c r="A274" s="34"/>
      <c r="B274" s="1466" t="s">
        <v>64</v>
      </c>
      <c r="C274" s="1467"/>
      <c r="D274" s="1468"/>
      <c r="E274" s="87" t="s">
        <v>93</v>
      </c>
      <c r="F274" s="93">
        <v>35</v>
      </c>
      <c r="G274" s="7">
        <f t="shared" si="60"/>
        <v>4337.5714285714284</v>
      </c>
      <c r="H274" s="67">
        <v>151815</v>
      </c>
      <c r="I274" s="67">
        <v>151815</v>
      </c>
      <c r="J274" s="67"/>
    </row>
    <row r="275" spans="1:13" ht="15.95" customHeight="1" x14ac:dyDescent="0.25">
      <c r="A275" s="34"/>
      <c r="B275" s="1466" t="s">
        <v>140</v>
      </c>
      <c r="C275" s="1467"/>
      <c r="D275" s="1468"/>
      <c r="E275" s="87" t="s">
        <v>96</v>
      </c>
      <c r="F275" s="93">
        <v>3</v>
      </c>
      <c r="G275" s="7">
        <f t="shared" si="60"/>
        <v>6664.666666666667</v>
      </c>
      <c r="H275" s="67">
        <v>19994</v>
      </c>
      <c r="I275" s="67">
        <v>19994</v>
      </c>
      <c r="J275" s="67"/>
    </row>
    <row r="276" spans="1:13" ht="21" customHeight="1" x14ac:dyDescent="0.25">
      <c r="A276" s="34"/>
      <c r="B276" s="1466" t="s">
        <v>141</v>
      </c>
      <c r="C276" s="1467"/>
      <c r="D276" s="1468"/>
      <c r="E276" s="87" t="s">
        <v>95</v>
      </c>
      <c r="F276" s="93">
        <v>1</v>
      </c>
      <c r="G276" s="7">
        <f t="shared" si="60"/>
        <v>32250</v>
      </c>
      <c r="H276" s="67">
        <v>32250</v>
      </c>
      <c r="I276" s="67">
        <v>32250</v>
      </c>
      <c r="J276" s="67"/>
    </row>
    <row r="277" spans="1:13" ht="28.5" hidden="1" customHeight="1" x14ac:dyDescent="0.25">
      <c r="A277" s="34"/>
      <c r="B277" s="1426" t="s">
        <v>188</v>
      </c>
      <c r="C277" s="1427"/>
      <c r="D277" s="1428"/>
      <c r="E277" s="87" t="s">
        <v>95</v>
      </c>
      <c r="F277" s="93"/>
      <c r="G277" s="7" t="e">
        <f t="shared" si="60"/>
        <v>#DIV/0!</v>
      </c>
      <c r="H277" s="67"/>
      <c r="I277" s="67"/>
      <c r="J277" s="67"/>
    </row>
    <row r="278" spans="1:13" ht="16.5" hidden="1" customHeight="1" x14ac:dyDescent="0.25">
      <c r="A278" s="34"/>
      <c r="B278" s="1469" t="s">
        <v>203</v>
      </c>
      <c r="C278" s="1470"/>
      <c r="D278" s="1471"/>
      <c r="E278" s="87" t="s">
        <v>95</v>
      </c>
      <c r="F278" s="71"/>
      <c r="G278" s="7" t="e">
        <f>H278/F278</f>
        <v>#DIV/0!</v>
      </c>
      <c r="H278" s="67"/>
      <c r="I278" s="67"/>
      <c r="J278" s="67"/>
    </row>
    <row r="279" spans="1:13" ht="15.95" hidden="1" customHeight="1" x14ac:dyDescent="0.25">
      <c r="A279" s="41"/>
      <c r="B279" s="1473" t="s">
        <v>635</v>
      </c>
      <c r="C279" s="1473"/>
      <c r="D279" s="1473"/>
      <c r="E279" s="87" t="s">
        <v>93</v>
      </c>
      <c r="F279" s="71"/>
      <c r="G279" s="7" t="e">
        <f t="shared" si="60"/>
        <v>#DIV/0!</v>
      </c>
      <c r="H279" s="67"/>
      <c r="I279" s="67"/>
      <c r="J279" s="67"/>
    </row>
    <row r="280" spans="1:13" ht="17.25" hidden="1" customHeight="1" x14ac:dyDescent="0.25">
      <c r="A280" s="41"/>
      <c r="B280" s="1624" t="s">
        <v>636</v>
      </c>
      <c r="C280" s="1624"/>
      <c r="D280" s="1624"/>
      <c r="E280" s="87" t="s">
        <v>95</v>
      </c>
      <c r="F280" s="71"/>
      <c r="G280" s="7" t="e">
        <f t="shared" si="60"/>
        <v>#DIV/0!</v>
      </c>
      <c r="H280" s="67"/>
      <c r="I280" s="67"/>
      <c r="J280" s="67"/>
    </row>
    <row r="281" spans="1:13" ht="17.100000000000001" customHeight="1" x14ac:dyDescent="0.25">
      <c r="A281" s="41"/>
      <c r="B281" s="1380" t="s">
        <v>740</v>
      </c>
      <c r="C281" s="1380"/>
      <c r="D281" s="1380"/>
      <c r="E281" s="87" t="s">
        <v>95</v>
      </c>
      <c r="F281" s="71">
        <v>1</v>
      </c>
      <c r="G281" s="7">
        <f t="shared" si="60"/>
        <v>6000</v>
      </c>
      <c r="H281" s="67">
        <v>6000</v>
      </c>
      <c r="I281" s="67">
        <v>6000</v>
      </c>
      <c r="J281" s="67"/>
      <c r="K281" s="94"/>
      <c r="L281" s="94"/>
      <c r="M281" s="94"/>
    </row>
    <row r="282" spans="1:13" ht="17.100000000000001" hidden="1" customHeight="1" x14ac:dyDescent="0.25">
      <c r="A282" s="41"/>
      <c r="B282" s="1380" t="s">
        <v>741</v>
      </c>
      <c r="C282" s="1380"/>
      <c r="D282" s="1380"/>
      <c r="E282" s="87" t="s">
        <v>95</v>
      </c>
      <c r="F282" s="71"/>
      <c r="G282" s="7" t="e">
        <f t="shared" si="60"/>
        <v>#DIV/0!</v>
      </c>
      <c r="H282" s="67"/>
      <c r="I282" s="67"/>
      <c r="J282" s="67"/>
    </row>
    <row r="283" spans="1:13" ht="17.100000000000001" hidden="1" customHeight="1" x14ac:dyDescent="0.25">
      <c r="A283" s="41"/>
      <c r="B283" s="1413" t="s">
        <v>833</v>
      </c>
      <c r="C283" s="1414"/>
      <c r="D283" s="1415"/>
      <c r="E283" s="87" t="s">
        <v>834</v>
      </c>
      <c r="F283" s="71">
        <v>2</v>
      </c>
      <c r="G283" s="7">
        <f t="shared" si="60"/>
        <v>0</v>
      </c>
      <c r="H283" s="67"/>
      <c r="I283" s="67"/>
      <c r="J283" s="67"/>
    </row>
    <row r="284" spans="1:13" ht="17.100000000000001" customHeight="1" x14ac:dyDescent="0.25">
      <c r="A284" s="38"/>
      <c r="B284" s="1502" t="s">
        <v>386</v>
      </c>
      <c r="C284" s="1503"/>
      <c r="D284" s="1504"/>
      <c r="E284" s="39" t="s">
        <v>117</v>
      </c>
      <c r="F284" s="132" t="s">
        <v>117</v>
      </c>
      <c r="G284" s="133" t="s">
        <v>117</v>
      </c>
      <c r="H284" s="40">
        <f>SUM(H272:H283)</f>
        <v>1576375</v>
      </c>
      <c r="I284" s="40">
        <f t="shared" ref="I284:J284" si="61">SUM(I272:I283)</f>
        <v>377039</v>
      </c>
      <c r="J284" s="40">
        <f t="shared" si="61"/>
        <v>0</v>
      </c>
    </row>
    <row r="285" spans="1:13" ht="17.100000000000001" hidden="1" customHeight="1" x14ac:dyDescent="0.25">
      <c r="A285" s="41"/>
      <c r="B285" s="1420" t="s">
        <v>606</v>
      </c>
      <c r="C285" s="1421"/>
      <c r="D285" s="1422"/>
      <c r="E285" s="87" t="s">
        <v>95</v>
      </c>
      <c r="F285" s="71"/>
      <c r="G285" s="7" t="e">
        <f t="shared" si="60"/>
        <v>#DIV/0!</v>
      </c>
      <c r="H285" s="67"/>
      <c r="I285" s="67"/>
      <c r="J285" s="67"/>
    </row>
    <row r="286" spans="1:13" ht="17.100000000000001" hidden="1" customHeight="1" x14ac:dyDescent="0.25">
      <c r="A286" s="41"/>
      <c r="B286" s="1413"/>
      <c r="C286" s="1414"/>
      <c r="D286" s="1415"/>
      <c r="E286" s="87" t="s">
        <v>95</v>
      </c>
      <c r="F286" s="71"/>
      <c r="G286" s="7" t="e">
        <f t="shared" si="60"/>
        <v>#DIV/0!</v>
      </c>
      <c r="H286" s="67"/>
      <c r="I286" s="67"/>
      <c r="J286" s="67"/>
    </row>
    <row r="287" spans="1:13" ht="17.100000000000001" hidden="1" customHeight="1" x14ac:dyDescent="0.25">
      <c r="A287" s="41"/>
      <c r="B287" s="1637"/>
      <c r="C287" s="1638"/>
      <c r="D287" s="1639"/>
      <c r="E287" s="87" t="s">
        <v>95</v>
      </c>
      <c r="F287" s="71"/>
      <c r="G287" s="7" t="e">
        <f t="shared" si="60"/>
        <v>#DIV/0!</v>
      </c>
      <c r="H287" s="67"/>
      <c r="I287" s="67"/>
      <c r="J287" s="67"/>
    </row>
    <row r="288" spans="1:13" ht="17.100000000000001" hidden="1" customHeight="1" x14ac:dyDescent="0.25">
      <c r="A288" s="41"/>
      <c r="B288" s="1383"/>
      <c r="C288" s="1416"/>
      <c r="D288" s="1384"/>
      <c r="E288" s="87" t="s">
        <v>95</v>
      </c>
      <c r="F288" s="71"/>
      <c r="G288" s="7" t="e">
        <f t="shared" si="60"/>
        <v>#DIV/0!</v>
      </c>
      <c r="H288" s="67"/>
      <c r="I288" s="67"/>
      <c r="J288" s="67"/>
    </row>
    <row r="289" spans="1:10" ht="17.100000000000001" hidden="1" customHeight="1" x14ac:dyDescent="0.25">
      <c r="A289" s="41"/>
      <c r="B289" s="1383"/>
      <c r="C289" s="1416"/>
      <c r="D289" s="1384"/>
      <c r="E289" s="87" t="s">
        <v>95</v>
      </c>
      <c r="F289" s="71"/>
      <c r="G289" s="7" t="e">
        <f t="shared" si="60"/>
        <v>#DIV/0!</v>
      </c>
      <c r="H289" s="67"/>
      <c r="I289" s="67"/>
      <c r="J289" s="67"/>
    </row>
    <row r="290" spans="1:10" ht="17.100000000000001" hidden="1" customHeight="1" x14ac:dyDescent="0.25">
      <c r="A290" s="124"/>
      <c r="B290" s="1615" t="s">
        <v>612</v>
      </c>
      <c r="C290" s="1616"/>
      <c r="D290" s="1617"/>
      <c r="E290" s="125" t="s">
        <v>117</v>
      </c>
      <c r="F290" s="126" t="s">
        <v>117</v>
      </c>
      <c r="G290" s="127" t="s">
        <v>117</v>
      </c>
      <c r="H290" s="128">
        <f>SUM(H285:H289)</f>
        <v>0</v>
      </c>
      <c r="I290" s="128">
        <f t="shared" ref="I290:J290" si="62">SUM(I285:I289)</f>
        <v>0</v>
      </c>
      <c r="J290" s="128">
        <f t="shared" si="62"/>
        <v>0</v>
      </c>
    </row>
    <row r="291" spans="1:10" ht="21.95" customHeight="1" x14ac:dyDescent="0.25">
      <c r="A291" s="1546" t="s">
        <v>65</v>
      </c>
      <c r="B291" s="1547"/>
      <c r="C291" s="1547"/>
      <c r="D291" s="1547"/>
      <c r="E291" s="1547"/>
      <c r="F291" s="1547"/>
      <c r="G291" s="1548"/>
      <c r="H291" s="9">
        <f>H284+H290</f>
        <v>1576375</v>
      </c>
      <c r="I291" s="9">
        <f t="shared" ref="I291:J291" si="63">I284+I290</f>
        <v>377039</v>
      </c>
      <c r="J291" s="9">
        <f t="shared" si="63"/>
        <v>0</v>
      </c>
    </row>
    <row r="292" spans="1:10" ht="0.75" customHeight="1" x14ac:dyDescent="0.25"/>
    <row r="293" spans="1:10" ht="21.95" hidden="1" customHeight="1" x14ac:dyDescent="0.25">
      <c r="B293" s="1563" t="s">
        <v>143</v>
      </c>
      <c r="C293" s="1563"/>
      <c r="D293" s="1563"/>
      <c r="E293" s="1563"/>
      <c r="F293" s="1563"/>
      <c r="G293" s="1563"/>
      <c r="H293" s="1563"/>
      <c r="I293" s="1563"/>
      <c r="J293" s="1563"/>
    </row>
    <row r="294" spans="1:10" ht="23.45" hidden="1" customHeight="1" x14ac:dyDescent="0.25">
      <c r="A294" s="1360" t="s">
        <v>106</v>
      </c>
      <c r="B294" s="1564" t="s">
        <v>77</v>
      </c>
      <c r="C294" s="1565"/>
      <c r="D294" s="1566"/>
      <c r="E294" s="1418" t="s">
        <v>82</v>
      </c>
      <c r="F294" s="1570" t="s">
        <v>35</v>
      </c>
      <c r="G294" s="1363" t="s">
        <v>111</v>
      </c>
      <c r="H294" s="1358" t="s">
        <v>104</v>
      </c>
      <c r="I294" s="1358"/>
      <c r="J294" s="1358"/>
    </row>
    <row r="295" spans="1:10" ht="23.45" hidden="1" customHeight="1" x14ac:dyDescent="0.25">
      <c r="A295" s="1361"/>
      <c r="B295" s="1567"/>
      <c r="C295" s="1568"/>
      <c r="D295" s="1569"/>
      <c r="E295" s="1418"/>
      <c r="F295" s="1570"/>
      <c r="G295" s="1363"/>
      <c r="H295" s="66">
        <f>H14</f>
        <v>2025</v>
      </c>
      <c r="I295" s="66">
        <f t="shared" ref="I295:J295" si="64">I14</f>
        <v>2026</v>
      </c>
      <c r="J295" s="66">
        <f t="shared" si="64"/>
        <v>2027</v>
      </c>
    </row>
    <row r="296" spans="1:10" ht="15.95" hidden="1" customHeight="1" x14ac:dyDescent="0.25">
      <c r="A296" s="80">
        <v>1</v>
      </c>
      <c r="B296" s="1412">
        <v>2</v>
      </c>
      <c r="C296" s="1412"/>
      <c r="D296" s="1412"/>
      <c r="E296" s="81">
        <v>3</v>
      </c>
      <c r="F296" s="81">
        <v>4</v>
      </c>
      <c r="G296" s="81">
        <v>5</v>
      </c>
      <c r="H296" s="113">
        <v>6</v>
      </c>
      <c r="I296" s="113">
        <v>7</v>
      </c>
      <c r="J296" s="113">
        <v>8</v>
      </c>
    </row>
    <row r="297" spans="1:10" ht="17.100000000000001" hidden="1" customHeight="1" x14ac:dyDescent="0.25">
      <c r="A297" s="36">
        <v>1</v>
      </c>
      <c r="B297" s="1474" t="s">
        <v>144</v>
      </c>
      <c r="C297" s="1475"/>
      <c r="D297" s="1476"/>
      <c r="E297" s="25" t="s">
        <v>117</v>
      </c>
      <c r="F297" s="26" t="s">
        <v>117</v>
      </c>
      <c r="G297" s="27" t="s">
        <v>117</v>
      </c>
      <c r="H297" s="28"/>
      <c r="I297" s="28"/>
      <c r="J297" s="28"/>
    </row>
    <row r="298" spans="1:10" ht="17.100000000000001" hidden="1" customHeight="1" x14ac:dyDescent="0.25">
      <c r="A298" s="34"/>
      <c r="B298" s="1383"/>
      <c r="C298" s="1416"/>
      <c r="D298" s="1384"/>
      <c r="E298" s="87" t="s">
        <v>96</v>
      </c>
      <c r="F298" s="93"/>
      <c r="G298" s="67" t="e">
        <f t="shared" ref="G298:G303" si="65">H298/F298</f>
        <v>#DIV/0!</v>
      </c>
      <c r="H298" s="67"/>
      <c r="I298" s="67"/>
      <c r="J298" s="67"/>
    </row>
    <row r="299" spans="1:10" ht="17.100000000000001" hidden="1" customHeight="1" x14ac:dyDescent="0.25">
      <c r="A299" s="34"/>
      <c r="B299" s="1383"/>
      <c r="C299" s="1416"/>
      <c r="D299" s="1384"/>
      <c r="E299" s="87"/>
      <c r="F299" s="93"/>
      <c r="G299" s="67" t="e">
        <f t="shared" si="65"/>
        <v>#DIV/0!</v>
      </c>
      <c r="H299" s="67"/>
      <c r="I299" s="67"/>
      <c r="J299" s="67"/>
    </row>
    <row r="300" spans="1:10" ht="17.100000000000001" hidden="1" customHeight="1" x14ac:dyDescent="0.25">
      <c r="A300" s="34"/>
      <c r="B300" s="1383" t="s">
        <v>66</v>
      </c>
      <c r="C300" s="1416"/>
      <c r="D300" s="1384"/>
      <c r="E300" s="87"/>
      <c r="F300" s="93"/>
      <c r="G300" s="67" t="e">
        <f t="shared" si="65"/>
        <v>#DIV/0!</v>
      </c>
      <c r="H300" s="67"/>
      <c r="I300" s="67"/>
      <c r="J300" s="67"/>
    </row>
    <row r="301" spans="1:10" ht="17.100000000000001" hidden="1" customHeight="1" x14ac:dyDescent="0.25">
      <c r="A301" s="34"/>
      <c r="B301" s="1383"/>
      <c r="C301" s="1416"/>
      <c r="D301" s="1384"/>
      <c r="E301" s="87"/>
      <c r="F301" s="93"/>
      <c r="G301" s="67" t="e">
        <f>H301/F301</f>
        <v>#DIV/0!</v>
      </c>
      <c r="H301" s="67"/>
      <c r="I301" s="67"/>
      <c r="J301" s="67"/>
    </row>
    <row r="302" spans="1:10" ht="17.100000000000001" hidden="1" customHeight="1" x14ac:dyDescent="0.25">
      <c r="A302" s="34"/>
      <c r="B302" s="1383" t="s">
        <v>67</v>
      </c>
      <c r="C302" s="1416"/>
      <c r="D302" s="1384"/>
      <c r="E302" s="87"/>
      <c r="F302" s="71"/>
      <c r="G302" s="67" t="e">
        <f t="shared" si="65"/>
        <v>#DIV/0!</v>
      </c>
      <c r="H302" s="67"/>
      <c r="I302" s="67"/>
      <c r="J302" s="67"/>
    </row>
    <row r="303" spans="1:10" ht="17.100000000000001" hidden="1" customHeight="1" x14ac:dyDescent="0.25">
      <c r="A303" s="34"/>
      <c r="B303" s="1484" t="s">
        <v>68</v>
      </c>
      <c r="C303" s="1484"/>
      <c r="D303" s="1484"/>
      <c r="E303" s="87"/>
      <c r="F303" s="71"/>
      <c r="G303" s="67" t="e">
        <f t="shared" si="65"/>
        <v>#DIV/0!</v>
      </c>
      <c r="H303" s="67"/>
      <c r="I303" s="67"/>
      <c r="J303" s="67"/>
    </row>
    <row r="304" spans="1:10" ht="21.95" hidden="1" customHeight="1" x14ac:dyDescent="0.25">
      <c r="A304" s="1321" t="s">
        <v>69</v>
      </c>
      <c r="B304" s="1322"/>
      <c r="C304" s="1322"/>
      <c r="D304" s="1322"/>
      <c r="E304" s="1322"/>
      <c r="F304" s="1322"/>
      <c r="G304" s="1323"/>
      <c r="H304" s="9">
        <f>SUM(H297:H303)</f>
        <v>0</v>
      </c>
      <c r="I304" s="9">
        <f>SUM(I297:I303)</f>
        <v>0</v>
      </c>
      <c r="J304" s="9">
        <f>SUM(J297:J303)</f>
        <v>0</v>
      </c>
    </row>
    <row r="305" spans="1:10" hidden="1" x14ac:dyDescent="0.25"/>
    <row r="306" spans="1:10" ht="21.95" hidden="1" customHeight="1" x14ac:dyDescent="0.25">
      <c r="B306" s="1563" t="s">
        <v>150</v>
      </c>
      <c r="C306" s="1563"/>
      <c r="D306" s="1563"/>
      <c r="E306" s="1563"/>
      <c r="F306" s="1563"/>
      <c r="G306" s="1563"/>
      <c r="H306" s="1563"/>
      <c r="I306" s="1563"/>
      <c r="J306" s="1563"/>
    </row>
    <row r="307" spans="1:10" ht="23.45" hidden="1" customHeight="1" x14ac:dyDescent="0.25">
      <c r="A307" s="1360" t="s">
        <v>106</v>
      </c>
      <c r="B307" s="1564" t="s">
        <v>77</v>
      </c>
      <c r="C307" s="1565"/>
      <c r="D307" s="1566"/>
      <c r="E307" s="1418" t="s">
        <v>82</v>
      </c>
      <c r="F307" s="1570" t="s">
        <v>35</v>
      </c>
      <c r="G307" s="1363" t="s">
        <v>111</v>
      </c>
      <c r="H307" s="1358" t="s">
        <v>104</v>
      </c>
      <c r="I307" s="1358"/>
      <c r="J307" s="1358"/>
    </row>
    <row r="308" spans="1:10" ht="23.45" hidden="1" customHeight="1" x14ac:dyDescent="0.25">
      <c r="A308" s="1361"/>
      <c r="B308" s="1567"/>
      <c r="C308" s="1568"/>
      <c r="D308" s="1569"/>
      <c r="E308" s="1418"/>
      <c r="F308" s="1570"/>
      <c r="G308" s="1363"/>
      <c r="H308" s="66">
        <f>H14</f>
        <v>2025</v>
      </c>
      <c r="I308" s="66">
        <f t="shared" ref="I308:J308" si="66">I14</f>
        <v>2026</v>
      </c>
      <c r="J308" s="66">
        <f t="shared" si="66"/>
        <v>2027</v>
      </c>
    </row>
    <row r="309" spans="1:10" ht="15.95" hidden="1" customHeight="1" x14ac:dyDescent="0.25">
      <c r="A309" s="80">
        <v>1</v>
      </c>
      <c r="B309" s="1412">
        <v>2</v>
      </c>
      <c r="C309" s="1412"/>
      <c r="D309" s="1412"/>
      <c r="E309" s="81">
        <v>3</v>
      </c>
      <c r="F309" s="81">
        <v>4</v>
      </c>
      <c r="G309" s="81">
        <v>5</v>
      </c>
      <c r="H309" s="113">
        <v>6</v>
      </c>
      <c r="I309" s="113">
        <v>7</v>
      </c>
      <c r="J309" s="113">
        <v>8</v>
      </c>
    </row>
    <row r="310" spans="1:10" ht="17.100000000000001" hidden="1" customHeight="1" x14ac:dyDescent="0.25">
      <c r="A310" s="34">
        <v>1</v>
      </c>
      <c r="B310" s="1383" t="s">
        <v>145</v>
      </c>
      <c r="C310" s="1416"/>
      <c r="D310" s="1384"/>
      <c r="E310" s="87" t="s">
        <v>96</v>
      </c>
      <c r="F310" s="93"/>
      <c r="G310" s="67" t="e">
        <f t="shared" ref="G310:G368" si="67">H310/F310</f>
        <v>#DIV/0!</v>
      </c>
      <c r="H310" s="97"/>
      <c r="I310" s="97"/>
      <c r="J310" s="97"/>
    </row>
    <row r="311" spans="1:10" ht="17.100000000000001" hidden="1" customHeight="1" x14ac:dyDescent="0.25">
      <c r="A311" s="134">
        <v>2</v>
      </c>
      <c r="B311" s="1477" t="s">
        <v>146</v>
      </c>
      <c r="C311" s="1478"/>
      <c r="D311" s="1479"/>
      <c r="E311" s="135" t="s">
        <v>117</v>
      </c>
      <c r="F311" s="136" t="s">
        <v>117</v>
      </c>
      <c r="G311" s="137" t="s">
        <v>117</v>
      </c>
      <c r="H311" s="128">
        <f>SUM(H312:H315)</f>
        <v>0</v>
      </c>
      <c r="I311" s="128">
        <f t="shared" ref="I311:J311" si="68">SUM(I312:I315)</f>
        <v>0</v>
      </c>
      <c r="J311" s="128">
        <f t="shared" si="68"/>
        <v>0</v>
      </c>
    </row>
    <row r="312" spans="1:10" ht="17.100000000000001" hidden="1" customHeight="1" x14ac:dyDescent="0.25">
      <c r="A312" s="34"/>
      <c r="B312" s="1488"/>
      <c r="C312" s="1485"/>
      <c r="D312" s="1485"/>
      <c r="E312" s="87" t="s">
        <v>96</v>
      </c>
      <c r="F312" s="93"/>
      <c r="G312" s="67" t="e">
        <f t="shared" si="67"/>
        <v>#DIV/0!</v>
      </c>
      <c r="H312" s="67"/>
      <c r="I312" s="67"/>
      <c r="J312" s="67"/>
    </row>
    <row r="313" spans="1:10" ht="17.100000000000001" hidden="1" customHeight="1" x14ac:dyDescent="0.25">
      <c r="A313" s="34"/>
      <c r="B313" s="1488"/>
      <c r="C313" s="1485"/>
      <c r="D313" s="1485"/>
      <c r="E313" s="87" t="s">
        <v>96</v>
      </c>
      <c r="F313" s="93"/>
      <c r="G313" s="67" t="e">
        <f t="shared" si="67"/>
        <v>#DIV/0!</v>
      </c>
      <c r="H313" s="67"/>
      <c r="I313" s="67"/>
      <c r="J313" s="67"/>
    </row>
    <row r="314" spans="1:10" ht="17.100000000000001" hidden="1" customHeight="1" x14ac:dyDescent="0.25">
      <c r="A314" s="34"/>
      <c r="B314" s="1488"/>
      <c r="C314" s="1485"/>
      <c r="D314" s="1485"/>
      <c r="E314" s="87" t="s">
        <v>96</v>
      </c>
      <c r="F314" s="93"/>
      <c r="G314" s="67" t="e">
        <f t="shared" si="67"/>
        <v>#DIV/0!</v>
      </c>
      <c r="H314" s="67"/>
      <c r="I314" s="67"/>
      <c r="J314" s="67"/>
    </row>
    <row r="315" spans="1:10" ht="17.100000000000001" hidden="1" customHeight="1" x14ac:dyDescent="0.25">
      <c r="A315" s="34"/>
      <c r="B315" s="1488"/>
      <c r="C315" s="1485"/>
      <c r="D315" s="1485"/>
      <c r="E315" s="87" t="s">
        <v>96</v>
      </c>
      <c r="F315" s="93"/>
      <c r="G315" s="67" t="e">
        <f>H315/F315</f>
        <v>#DIV/0!</v>
      </c>
      <c r="H315" s="67"/>
      <c r="I315" s="67"/>
      <c r="J315" s="67"/>
    </row>
    <row r="316" spans="1:10" ht="17.100000000000001" hidden="1" customHeight="1" x14ac:dyDescent="0.25">
      <c r="A316" s="134">
        <v>3</v>
      </c>
      <c r="B316" s="1477" t="s">
        <v>147</v>
      </c>
      <c r="C316" s="1478"/>
      <c r="D316" s="1479"/>
      <c r="E316" s="135" t="s">
        <v>117</v>
      </c>
      <c r="F316" s="136" t="s">
        <v>117</v>
      </c>
      <c r="G316" s="137" t="s">
        <v>117</v>
      </c>
      <c r="H316" s="128">
        <f>SUM(H317:H319)</f>
        <v>0</v>
      </c>
      <c r="I316" s="128">
        <f t="shared" ref="I316:J316" si="69">SUM(I317:I319)</f>
        <v>0</v>
      </c>
      <c r="J316" s="128">
        <f t="shared" si="69"/>
        <v>0</v>
      </c>
    </row>
    <row r="317" spans="1:10" ht="17.100000000000001" hidden="1" customHeight="1" x14ac:dyDescent="0.25">
      <c r="A317" s="34"/>
      <c r="B317" s="1484"/>
      <c r="C317" s="1484"/>
      <c r="D317" s="1484"/>
      <c r="E317" s="87" t="s">
        <v>96</v>
      </c>
      <c r="F317" s="71"/>
      <c r="G317" s="67" t="e">
        <f t="shared" si="67"/>
        <v>#DIV/0!</v>
      </c>
      <c r="H317" s="67"/>
      <c r="I317" s="67"/>
      <c r="J317" s="67"/>
    </row>
    <row r="318" spans="1:10" ht="17.100000000000001" hidden="1" customHeight="1" x14ac:dyDescent="0.25">
      <c r="A318" s="34"/>
      <c r="B318" s="1484"/>
      <c r="C318" s="1484"/>
      <c r="D318" s="1484"/>
      <c r="E318" s="87" t="s">
        <v>96</v>
      </c>
      <c r="F318" s="71"/>
      <c r="G318" s="67" t="e">
        <f t="shared" si="67"/>
        <v>#DIV/0!</v>
      </c>
      <c r="H318" s="67"/>
      <c r="I318" s="67"/>
      <c r="J318" s="67"/>
    </row>
    <row r="319" spans="1:10" ht="17.100000000000001" hidden="1" customHeight="1" x14ac:dyDescent="0.25">
      <c r="A319" s="34"/>
      <c r="B319" s="1484"/>
      <c r="C319" s="1484"/>
      <c r="D319" s="1484"/>
      <c r="E319" s="87" t="s">
        <v>96</v>
      </c>
      <c r="F319" s="71"/>
      <c r="G319" s="67" t="e">
        <f t="shared" si="67"/>
        <v>#DIV/0!</v>
      </c>
      <c r="H319" s="67"/>
      <c r="I319" s="67"/>
      <c r="J319" s="67"/>
    </row>
    <row r="320" spans="1:10" ht="17.100000000000001" hidden="1" customHeight="1" x14ac:dyDescent="0.25">
      <c r="A320" s="36">
        <v>4</v>
      </c>
      <c r="B320" s="1474" t="s">
        <v>148</v>
      </c>
      <c r="C320" s="1475"/>
      <c r="D320" s="1476"/>
      <c r="E320" s="25" t="s">
        <v>117</v>
      </c>
      <c r="F320" s="26" t="s">
        <v>117</v>
      </c>
      <c r="G320" s="27" t="s">
        <v>117</v>
      </c>
      <c r="H320" s="33">
        <f>SUM(H321:H338)</f>
        <v>0</v>
      </c>
      <c r="I320" s="33">
        <f t="shared" ref="I320:J320" si="70">SUM(I321:I338)</f>
        <v>0</v>
      </c>
      <c r="J320" s="33">
        <f t="shared" si="70"/>
        <v>0</v>
      </c>
    </row>
    <row r="321" spans="1:10" ht="17.100000000000001" hidden="1" customHeight="1" x14ac:dyDescent="0.25">
      <c r="A321" s="34"/>
      <c r="B321" s="1532"/>
      <c r="C321" s="1533"/>
      <c r="D321" s="1533"/>
      <c r="E321" s="87" t="s">
        <v>96</v>
      </c>
      <c r="F321" s="71"/>
      <c r="G321" s="67" t="e">
        <f t="shared" ref="G321:G329" si="71">H321/F321</f>
        <v>#DIV/0!</v>
      </c>
      <c r="H321" s="67"/>
      <c r="I321" s="67"/>
      <c r="J321" s="67"/>
    </row>
    <row r="322" spans="1:10" ht="17.100000000000001" hidden="1" customHeight="1" x14ac:dyDescent="0.25">
      <c r="A322" s="34"/>
      <c r="B322" s="1532"/>
      <c r="C322" s="1533"/>
      <c r="D322" s="1533"/>
      <c r="E322" s="87" t="s">
        <v>96</v>
      </c>
      <c r="F322" s="71"/>
      <c r="G322" s="67" t="e">
        <f t="shared" si="71"/>
        <v>#DIV/0!</v>
      </c>
      <c r="H322" s="67"/>
      <c r="I322" s="67"/>
      <c r="J322" s="67"/>
    </row>
    <row r="323" spans="1:10" ht="17.100000000000001" hidden="1" customHeight="1" x14ac:dyDescent="0.25">
      <c r="A323" s="34"/>
      <c r="B323" s="1532"/>
      <c r="C323" s="1533"/>
      <c r="D323" s="1533"/>
      <c r="E323" s="87" t="s">
        <v>96</v>
      </c>
      <c r="F323" s="71"/>
      <c r="G323" s="67" t="e">
        <f t="shared" si="71"/>
        <v>#DIV/0!</v>
      </c>
      <c r="H323" s="67"/>
      <c r="I323" s="67"/>
      <c r="J323" s="67"/>
    </row>
    <row r="324" spans="1:10" ht="17.100000000000001" hidden="1" customHeight="1" x14ac:dyDescent="0.25">
      <c r="A324" s="34"/>
      <c r="B324" s="1640"/>
      <c r="C324" s="1641"/>
      <c r="D324" s="1642"/>
      <c r="E324" s="87" t="s">
        <v>96</v>
      </c>
      <c r="F324" s="71"/>
      <c r="G324" s="67" t="e">
        <f t="shared" si="71"/>
        <v>#DIV/0!</v>
      </c>
      <c r="H324" s="67"/>
      <c r="I324" s="67"/>
      <c r="J324" s="67"/>
    </row>
    <row r="325" spans="1:10" ht="17.100000000000001" hidden="1" customHeight="1" x14ac:dyDescent="0.25">
      <c r="A325" s="34"/>
      <c r="B325" s="1383"/>
      <c r="C325" s="1416"/>
      <c r="D325" s="1384"/>
      <c r="E325" s="87" t="s">
        <v>96</v>
      </c>
      <c r="F325" s="71"/>
      <c r="G325" s="67" t="e">
        <f t="shared" si="71"/>
        <v>#DIV/0!</v>
      </c>
      <c r="H325" s="67"/>
      <c r="I325" s="67"/>
      <c r="J325" s="67"/>
    </row>
    <row r="326" spans="1:10" ht="17.100000000000001" hidden="1" customHeight="1" x14ac:dyDescent="0.25">
      <c r="A326" s="34"/>
      <c r="B326" s="1532"/>
      <c r="C326" s="1533"/>
      <c r="D326" s="1534"/>
      <c r="E326" s="87" t="s">
        <v>96</v>
      </c>
      <c r="F326" s="71"/>
      <c r="G326" s="67" t="e">
        <f t="shared" si="71"/>
        <v>#DIV/0!</v>
      </c>
      <c r="H326" s="67"/>
      <c r="I326" s="67"/>
      <c r="J326" s="67"/>
    </row>
    <row r="327" spans="1:10" ht="17.100000000000001" hidden="1" customHeight="1" x14ac:dyDescent="0.25">
      <c r="A327" s="34"/>
      <c r="B327" s="1532"/>
      <c r="C327" s="1533"/>
      <c r="D327" s="1534"/>
      <c r="E327" s="87" t="s">
        <v>96</v>
      </c>
      <c r="F327" s="71"/>
      <c r="G327" s="67" t="e">
        <f t="shared" si="71"/>
        <v>#DIV/0!</v>
      </c>
      <c r="H327" s="67"/>
      <c r="I327" s="67"/>
      <c r="J327" s="67"/>
    </row>
    <row r="328" spans="1:10" ht="17.100000000000001" hidden="1" customHeight="1" x14ac:dyDescent="0.25">
      <c r="A328" s="34"/>
      <c r="B328" s="1532"/>
      <c r="C328" s="1533"/>
      <c r="D328" s="1534"/>
      <c r="E328" s="87" t="s">
        <v>96</v>
      </c>
      <c r="F328" s="71"/>
      <c r="G328" s="67" t="e">
        <f t="shared" si="71"/>
        <v>#DIV/0!</v>
      </c>
      <c r="H328" s="67"/>
      <c r="I328" s="67"/>
      <c r="J328" s="67"/>
    </row>
    <row r="329" spans="1:10" ht="17.100000000000001" hidden="1" customHeight="1" x14ac:dyDescent="0.25">
      <c r="A329" s="34"/>
      <c r="B329" s="1532"/>
      <c r="C329" s="1533"/>
      <c r="D329" s="1534"/>
      <c r="E329" s="87" t="s">
        <v>96</v>
      </c>
      <c r="F329" s="71"/>
      <c r="G329" s="67" t="e">
        <f t="shared" si="71"/>
        <v>#DIV/0!</v>
      </c>
      <c r="H329" s="67"/>
      <c r="I329" s="67"/>
      <c r="J329" s="67"/>
    </row>
    <row r="330" spans="1:10" ht="17.100000000000001" hidden="1" customHeight="1" x14ac:dyDescent="0.25">
      <c r="A330" s="34"/>
      <c r="B330" s="1531"/>
      <c r="C330" s="1531"/>
      <c r="D330" s="1531"/>
      <c r="E330" s="87" t="s">
        <v>96</v>
      </c>
      <c r="F330" s="71"/>
      <c r="G330" s="67" t="e">
        <f t="shared" si="67"/>
        <v>#DIV/0!</v>
      </c>
      <c r="H330" s="67"/>
      <c r="I330" s="67"/>
      <c r="J330" s="67"/>
    </row>
    <row r="331" spans="1:10" ht="17.100000000000001" hidden="1" customHeight="1" x14ac:dyDescent="0.25">
      <c r="A331" s="34"/>
      <c r="B331" s="1532"/>
      <c r="C331" s="1533"/>
      <c r="D331" s="1533"/>
      <c r="E331" s="87" t="s">
        <v>96</v>
      </c>
      <c r="F331" s="71"/>
      <c r="G331" s="67" t="e">
        <f t="shared" si="67"/>
        <v>#DIV/0!</v>
      </c>
      <c r="H331" s="67"/>
      <c r="I331" s="67"/>
      <c r="J331" s="67"/>
    </row>
    <row r="332" spans="1:10" ht="17.100000000000001" hidden="1" customHeight="1" x14ac:dyDescent="0.25">
      <c r="A332" s="34"/>
      <c r="B332" s="1643"/>
      <c r="C332" s="1644"/>
      <c r="D332" s="1644"/>
      <c r="E332" s="87" t="s">
        <v>96</v>
      </c>
      <c r="F332" s="71"/>
      <c r="G332" s="67" t="e">
        <f t="shared" si="67"/>
        <v>#DIV/0!</v>
      </c>
      <c r="H332" s="67"/>
      <c r="I332" s="67"/>
      <c r="J332" s="67"/>
    </row>
    <row r="333" spans="1:10" ht="17.100000000000001" hidden="1" customHeight="1" x14ac:dyDescent="0.25">
      <c r="A333" s="34"/>
      <c r="B333" s="1532"/>
      <c r="C333" s="1533"/>
      <c r="D333" s="1533"/>
      <c r="E333" s="87" t="s">
        <v>96</v>
      </c>
      <c r="F333" s="71"/>
      <c r="G333" s="67" t="e">
        <f t="shared" si="67"/>
        <v>#DIV/0!</v>
      </c>
      <c r="H333" s="67"/>
      <c r="I333" s="67"/>
      <c r="J333" s="67"/>
    </row>
    <row r="334" spans="1:10" ht="17.100000000000001" hidden="1" customHeight="1" x14ac:dyDescent="0.25">
      <c r="A334" s="34"/>
      <c r="B334" s="1517"/>
      <c r="C334" s="1518"/>
      <c r="D334" s="1519"/>
      <c r="E334" s="87" t="s">
        <v>96</v>
      </c>
      <c r="F334" s="71"/>
      <c r="G334" s="67" t="e">
        <f t="shared" si="67"/>
        <v>#DIV/0!</v>
      </c>
      <c r="H334" s="67"/>
      <c r="I334" s="67"/>
      <c r="J334" s="67"/>
    </row>
    <row r="335" spans="1:10" ht="17.100000000000001" hidden="1" customHeight="1" x14ac:dyDescent="0.25">
      <c r="A335" s="34"/>
      <c r="B335" s="1517"/>
      <c r="C335" s="1518"/>
      <c r="D335" s="1519"/>
      <c r="E335" s="87" t="s">
        <v>96</v>
      </c>
      <c r="F335" s="71"/>
      <c r="G335" s="67" t="e">
        <f t="shared" si="67"/>
        <v>#DIV/0!</v>
      </c>
      <c r="H335" s="67"/>
      <c r="I335" s="67"/>
      <c r="J335" s="67"/>
    </row>
    <row r="336" spans="1:10" ht="17.100000000000001" hidden="1" customHeight="1" x14ac:dyDescent="0.25">
      <c r="A336" s="34"/>
      <c r="B336" s="1517"/>
      <c r="C336" s="1518"/>
      <c r="D336" s="1519"/>
      <c r="E336" s="87" t="s">
        <v>96</v>
      </c>
      <c r="F336" s="71"/>
      <c r="G336" s="67" t="e">
        <f t="shared" si="67"/>
        <v>#DIV/0!</v>
      </c>
      <c r="H336" s="67"/>
      <c r="I336" s="67"/>
      <c r="J336" s="67"/>
    </row>
    <row r="337" spans="1:10" ht="17.100000000000001" hidden="1" customHeight="1" x14ac:dyDescent="0.25">
      <c r="A337" s="34"/>
      <c r="B337" s="1517"/>
      <c r="C337" s="1518"/>
      <c r="D337" s="1519"/>
      <c r="E337" s="87" t="s">
        <v>96</v>
      </c>
      <c r="F337" s="71"/>
      <c r="G337" s="67" t="e">
        <f t="shared" si="67"/>
        <v>#DIV/0!</v>
      </c>
      <c r="H337" s="67"/>
      <c r="I337" s="67"/>
      <c r="J337" s="67"/>
    </row>
    <row r="338" spans="1:10" ht="17.100000000000001" hidden="1" customHeight="1" x14ac:dyDescent="0.25">
      <c r="A338" s="34"/>
      <c r="B338" s="1517"/>
      <c r="C338" s="1518"/>
      <c r="D338" s="1519"/>
      <c r="E338" s="87" t="s">
        <v>96</v>
      </c>
      <c r="F338" s="71"/>
      <c r="G338" s="67" t="e">
        <f t="shared" si="67"/>
        <v>#DIV/0!</v>
      </c>
      <c r="H338" s="67"/>
      <c r="I338" s="67"/>
      <c r="J338" s="67"/>
    </row>
    <row r="339" spans="1:10" ht="17.100000000000001" hidden="1" customHeight="1" x14ac:dyDescent="0.25">
      <c r="A339" s="124"/>
      <c r="B339" s="1615" t="s">
        <v>317</v>
      </c>
      <c r="C339" s="1616"/>
      <c r="D339" s="1617"/>
      <c r="E339" s="125" t="s">
        <v>117</v>
      </c>
      <c r="F339" s="126" t="s">
        <v>117</v>
      </c>
      <c r="G339" s="127" t="s">
        <v>117</v>
      </c>
      <c r="H339" s="128">
        <f>H310+H311+H316+H320</f>
        <v>0</v>
      </c>
      <c r="I339" s="128">
        <f t="shared" ref="I339:J339" si="72">I310+I311+I316+I320</f>
        <v>0</v>
      </c>
      <c r="J339" s="128">
        <f t="shared" si="72"/>
        <v>0</v>
      </c>
    </row>
    <row r="340" spans="1:10" ht="17.100000000000001" hidden="1" customHeight="1" x14ac:dyDescent="0.25">
      <c r="A340" s="34"/>
      <c r="B340" s="1463"/>
      <c r="C340" s="1464"/>
      <c r="D340" s="1465"/>
      <c r="E340" s="87"/>
      <c r="F340" s="71"/>
      <c r="G340" s="67"/>
      <c r="H340" s="67"/>
      <c r="I340" s="67"/>
      <c r="J340" s="67"/>
    </row>
    <row r="341" spans="1:10" ht="17.100000000000001" hidden="1" customHeight="1" x14ac:dyDescent="0.25">
      <c r="A341" s="247" t="s">
        <v>318</v>
      </c>
      <c r="B341" s="1474" t="s">
        <v>146</v>
      </c>
      <c r="C341" s="1475"/>
      <c r="D341" s="1476"/>
      <c r="E341" s="25" t="s">
        <v>117</v>
      </c>
      <c r="F341" s="26" t="s">
        <v>117</v>
      </c>
      <c r="G341" s="27" t="s">
        <v>117</v>
      </c>
      <c r="H341" s="33">
        <f>SUM(H342:H344)</f>
        <v>0</v>
      </c>
      <c r="I341" s="33">
        <f t="shared" ref="I341" si="73">SUM(I342:I344)</f>
        <v>0</v>
      </c>
      <c r="J341" s="33">
        <f t="shared" ref="J341" si="74">SUM(J342:J344)</f>
        <v>0</v>
      </c>
    </row>
    <row r="342" spans="1:10" ht="17.100000000000001" hidden="1" customHeight="1" x14ac:dyDescent="0.25">
      <c r="A342" s="34"/>
      <c r="B342" s="1383"/>
      <c r="C342" s="1416"/>
      <c r="D342" s="1384"/>
      <c r="E342" s="87" t="s">
        <v>96</v>
      </c>
      <c r="F342" s="93"/>
      <c r="G342" s="67" t="e">
        <f t="shared" si="67"/>
        <v>#DIV/0!</v>
      </c>
      <c r="H342" s="67"/>
      <c r="I342" s="67"/>
      <c r="J342" s="67"/>
    </row>
    <row r="343" spans="1:10" ht="17.100000000000001" hidden="1" customHeight="1" x14ac:dyDescent="0.25">
      <c r="A343" s="34"/>
      <c r="B343" s="1383"/>
      <c r="C343" s="1416"/>
      <c r="D343" s="1384"/>
      <c r="E343" s="87" t="s">
        <v>96</v>
      </c>
      <c r="F343" s="93"/>
      <c r="G343" s="67" t="e">
        <f t="shared" si="67"/>
        <v>#DIV/0!</v>
      </c>
      <c r="H343" s="67"/>
      <c r="I343" s="67"/>
      <c r="J343" s="67"/>
    </row>
    <row r="344" spans="1:10" ht="17.100000000000001" hidden="1" customHeight="1" x14ac:dyDescent="0.25">
      <c r="A344" s="34"/>
      <c r="B344" s="1383"/>
      <c r="C344" s="1416"/>
      <c r="D344" s="1384"/>
      <c r="E344" s="87" t="s">
        <v>96</v>
      </c>
      <c r="F344" s="93"/>
      <c r="G344" s="67" t="e">
        <f>H344/F344</f>
        <v>#DIV/0!</v>
      </c>
      <c r="H344" s="67"/>
      <c r="I344" s="67"/>
      <c r="J344" s="67"/>
    </row>
    <row r="345" spans="1:10" ht="17.100000000000001" hidden="1" customHeight="1" x14ac:dyDescent="0.25">
      <c r="A345" s="247" t="s">
        <v>319</v>
      </c>
      <c r="B345" s="1474" t="s">
        <v>147</v>
      </c>
      <c r="C345" s="1475"/>
      <c r="D345" s="1476"/>
      <c r="E345" s="25" t="s">
        <v>117</v>
      </c>
      <c r="F345" s="26" t="s">
        <v>117</v>
      </c>
      <c r="G345" s="27" t="s">
        <v>117</v>
      </c>
      <c r="H345" s="33">
        <f>SUM(H346:H348)</f>
        <v>0</v>
      </c>
      <c r="I345" s="33">
        <f t="shared" ref="I345" si="75">SUM(I346:I348)</f>
        <v>0</v>
      </c>
      <c r="J345" s="33">
        <f t="shared" ref="J345" si="76">SUM(J346:J348)</f>
        <v>0</v>
      </c>
    </row>
    <row r="346" spans="1:10" ht="17.100000000000001" hidden="1" customHeight="1" x14ac:dyDescent="0.25">
      <c r="A346" s="248"/>
      <c r="B346" s="1484"/>
      <c r="C346" s="1484"/>
      <c r="D346" s="1484"/>
      <c r="E346" s="87" t="s">
        <v>96</v>
      </c>
      <c r="F346" s="71"/>
      <c r="G346" s="67" t="e">
        <f t="shared" si="67"/>
        <v>#DIV/0!</v>
      </c>
      <c r="H346" s="67"/>
      <c r="I346" s="67"/>
      <c r="J346" s="67"/>
    </row>
    <row r="347" spans="1:10" ht="17.100000000000001" hidden="1" customHeight="1" x14ac:dyDescent="0.25">
      <c r="A347" s="248"/>
      <c r="B347" s="1484"/>
      <c r="C347" s="1484"/>
      <c r="D347" s="1484"/>
      <c r="E347" s="87" t="s">
        <v>96</v>
      </c>
      <c r="F347" s="71"/>
      <c r="G347" s="67" t="e">
        <f t="shared" si="67"/>
        <v>#DIV/0!</v>
      </c>
      <c r="H347" s="67"/>
      <c r="I347" s="67"/>
      <c r="J347" s="67"/>
    </row>
    <row r="348" spans="1:10" ht="17.100000000000001" hidden="1" customHeight="1" x14ac:dyDescent="0.25">
      <c r="A348" s="248"/>
      <c r="B348" s="1484"/>
      <c r="C348" s="1484"/>
      <c r="D348" s="1484"/>
      <c r="E348" s="87" t="s">
        <v>96</v>
      </c>
      <c r="F348" s="71"/>
      <c r="G348" s="67" t="e">
        <f t="shared" si="67"/>
        <v>#DIV/0!</v>
      </c>
      <c r="H348" s="67"/>
      <c r="I348" s="67"/>
      <c r="J348" s="67"/>
    </row>
    <row r="349" spans="1:10" ht="17.100000000000001" hidden="1" customHeight="1" x14ac:dyDescent="0.25">
      <c r="A349" s="247" t="s">
        <v>320</v>
      </c>
      <c r="B349" s="1474" t="s">
        <v>148</v>
      </c>
      <c r="C349" s="1475"/>
      <c r="D349" s="1476"/>
      <c r="E349" s="25" t="s">
        <v>117</v>
      </c>
      <c r="F349" s="26" t="s">
        <v>117</v>
      </c>
      <c r="G349" s="27" t="s">
        <v>117</v>
      </c>
      <c r="H349" s="33">
        <f>SUM(H350:H368)</f>
        <v>0</v>
      </c>
      <c r="I349" s="33">
        <f t="shared" ref="I349" si="77">SUM(I350:I368)</f>
        <v>0</v>
      </c>
      <c r="J349" s="33">
        <f t="shared" ref="J349" si="78">SUM(J350:J368)</f>
        <v>0</v>
      </c>
    </row>
    <row r="350" spans="1:10" ht="17.100000000000001" hidden="1" customHeight="1" x14ac:dyDescent="0.25">
      <c r="A350" s="248"/>
      <c r="B350" s="1532"/>
      <c r="C350" s="1533"/>
      <c r="D350" s="1534"/>
      <c r="E350" s="87" t="s">
        <v>96</v>
      </c>
      <c r="F350" s="71"/>
      <c r="G350" s="67" t="e">
        <f t="shared" si="67"/>
        <v>#DIV/0!</v>
      </c>
      <c r="H350" s="67"/>
      <c r="I350" s="67"/>
      <c r="J350" s="67"/>
    </row>
    <row r="351" spans="1:10" ht="17.100000000000001" hidden="1" customHeight="1" x14ac:dyDescent="0.25">
      <c r="A351" s="248"/>
      <c r="B351" s="1532"/>
      <c r="C351" s="1533"/>
      <c r="D351" s="1534"/>
      <c r="E351" s="87" t="s">
        <v>96</v>
      </c>
      <c r="F351" s="71"/>
      <c r="G351" s="67" t="e">
        <f t="shared" si="67"/>
        <v>#DIV/0!</v>
      </c>
      <c r="H351" s="67"/>
      <c r="I351" s="67"/>
      <c r="J351" s="67"/>
    </row>
    <row r="352" spans="1:10" ht="17.100000000000001" hidden="1" customHeight="1" x14ac:dyDescent="0.25">
      <c r="A352" s="248"/>
      <c r="B352" s="1505"/>
      <c r="C352" s="1506"/>
      <c r="D352" s="1507"/>
      <c r="E352" s="87" t="s">
        <v>96</v>
      </c>
      <c r="F352" s="71"/>
      <c r="G352" s="67" t="e">
        <f t="shared" si="67"/>
        <v>#DIV/0!</v>
      </c>
      <c r="H352" s="67"/>
      <c r="I352" s="67"/>
      <c r="J352" s="67"/>
    </row>
    <row r="353" spans="1:10" ht="17.100000000000001" hidden="1" customHeight="1" x14ac:dyDescent="0.25">
      <c r="A353" s="248"/>
      <c r="B353" s="1505"/>
      <c r="C353" s="1506"/>
      <c r="D353" s="1507"/>
      <c r="E353" s="87" t="s">
        <v>96</v>
      </c>
      <c r="F353" s="71"/>
      <c r="G353" s="67" t="e">
        <f t="shared" si="67"/>
        <v>#DIV/0!</v>
      </c>
      <c r="H353" s="67"/>
      <c r="I353" s="67"/>
      <c r="J353" s="67"/>
    </row>
    <row r="354" spans="1:10" ht="17.100000000000001" hidden="1" customHeight="1" x14ac:dyDescent="0.25">
      <c r="A354" s="248"/>
      <c r="B354" s="1383"/>
      <c r="C354" s="1416"/>
      <c r="D354" s="1384"/>
      <c r="E354" s="87" t="s">
        <v>96</v>
      </c>
      <c r="F354" s="71"/>
      <c r="G354" s="67" t="e">
        <f t="shared" si="67"/>
        <v>#DIV/0!</v>
      </c>
      <c r="H354" s="67"/>
      <c r="I354" s="67"/>
      <c r="J354" s="67"/>
    </row>
    <row r="355" spans="1:10" ht="17.100000000000001" hidden="1" customHeight="1" x14ac:dyDescent="0.25">
      <c r="A355" s="248"/>
      <c r="B355" s="1383"/>
      <c r="C355" s="1416"/>
      <c r="D355" s="1384"/>
      <c r="E355" s="87" t="s">
        <v>96</v>
      </c>
      <c r="F355" s="71"/>
      <c r="G355" s="67" t="e">
        <f t="shared" si="67"/>
        <v>#DIV/0!</v>
      </c>
      <c r="H355" s="67"/>
      <c r="I355" s="67"/>
      <c r="J355" s="67"/>
    </row>
    <row r="356" spans="1:10" ht="17.100000000000001" hidden="1" customHeight="1" x14ac:dyDescent="0.25">
      <c r="A356" s="248"/>
      <c r="B356" s="1383"/>
      <c r="C356" s="1416"/>
      <c r="D356" s="1384"/>
      <c r="E356" s="87" t="s">
        <v>96</v>
      </c>
      <c r="F356" s="71"/>
      <c r="G356" s="67" t="e">
        <f t="shared" si="67"/>
        <v>#DIV/0!</v>
      </c>
      <c r="H356" s="67"/>
      <c r="I356" s="67"/>
      <c r="J356" s="67"/>
    </row>
    <row r="357" spans="1:10" ht="17.100000000000001" hidden="1" customHeight="1" x14ac:dyDescent="0.25">
      <c r="A357" s="248"/>
      <c r="B357" s="1505"/>
      <c r="C357" s="1506"/>
      <c r="D357" s="1507"/>
      <c r="E357" s="87" t="s">
        <v>96</v>
      </c>
      <c r="F357" s="71"/>
      <c r="G357" s="67" t="e">
        <f t="shared" si="67"/>
        <v>#DIV/0!</v>
      </c>
      <c r="H357" s="67"/>
      <c r="I357" s="67"/>
      <c r="J357" s="67"/>
    </row>
    <row r="358" spans="1:10" ht="17.100000000000001" hidden="1" customHeight="1" x14ac:dyDescent="0.25">
      <c r="A358" s="248"/>
      <c r="B358" s="1505"/>
      <c r="C358" s="1506"/>
      <c r="D358" s="1507"/>
      <c r="E358" s="87" t="s">
        <v>96</v>
      </c>
      <c r="F358" s="71"/>
      <c r="G358" s="67" t="e">
        <f t="shared" si="67"/>
        <v>#DIV/0!</v>
      </c>
      <c r="H358" s="67"/>
      <c r="I358" s="67"/>
      <c r="J358" s="67"/>
    </row>
    <row r="359" spans="1:10" ht="17.100000000000001" hidden="1" customHeight="1" x14ac:dyDescent="0.25">
      <c r="A359" s="248"/>
      <c r="B359" s="1505"/>
      <c r="C359" s="1506"/>
      <c r="D359" s="1507"/>
      <c r="E359" s="87" t="s">
        <v>96</v>
      </c>
      <c r="F359" s="71"/>
      <c r="G359" s="67" t="e">
        <f t="shared" si="67"/>
        <v>#DIV/0!</v>
      </c>
      <c r="H359" s="67"/>
      <c r="I359" s="67"/>
      <c r="J359" s="67"/>
    </row>
    <row r="360" spans="1:10" ht="17.100000000000001" hidden="1" customHeight="1" x14ac:dyDescent="0.25">
      <c r="A360" s="248"/>
      <c r="B360" s="1505"/>
      <c r="C360" s="1506"/>
      <c r="D360" s="1507"/>
      <c r="E360" s="87" t="s">
        <v>96</v>
      </c>
      <c r="F360" s="71"/>
      <c r="G360" s="67" t="e">
        <f t="shared" si="67"/>
        <v>#DIV/0!</v>
      </c>
      <c r="H360" s="67"/>
      <c r="I360" s="67"/>
      <c r="J360" s="67"/>
    </row>
    <row r="361" spans="1:10" ht="17.100000000000001" hidden="1" customHeight="1" x14ac:dyDescent="0.25">
      <c r="A361" s="248"/>
      <c r="B361" s="1505"/>
      <c r="C361" s="1506"/>
      <c r="D361" s="1507"/>
      <c r="E361" s="87" t="s">
        <v>96</v>
      </c>
      <c r="F361" s="71"/>
      <c r="G361" s="67" t="e">
        <f t="shared" si="67"/>
        <v>#DIV/0!</v>
      </c>
      <c r="H361" s="67"/>
      <c r="I361" s="67"/>
      <c r="J361" s="67"/>
    </row>
    <row r="362" spans="1:10" ht="17.100000000000001" hidden="1" customHeight="1" x14ac:dyDescent="0.25">
      <c r="A362" s="248"/>
      <c r="B362" s="1505"/>
      <c r="C362" s="1506"/>
      <c r="D362" s="1507"/>
      <c r="E362" s="87" t="s">
        <v>96</v>
      </c>
      <c r="F362" s="71"/>
      <c r="G362" s="67" t="e">
        <f t="shared" si="67"/>
        <v>#DIV/0!</v>
      </c>
      <c r="H362" s="67"/>
      <c r="I362" s="67"/>
      <c r="J362" s="67"/>
    </row>
    <row r="363" spans="1:10" ht="17.100000000000001" hidden="1" customHeight="1" x14ac:dyDescent="0.25">
      <c r="A363" s="248"/>
      <c r="B363" s="1505"/>
      <c r="C363" s="1506"/>
      <c r="D363" s="1507"/>
      <c r="E363" s="87" t="s">
        <v>96</v>
      </c>
      <c r="F363" s="71"/>
      <c r="G363" s="67" t="e">
        <f t="shared" si="67"/>
        <v>#DIV/0!</v>
      </c>
      <c r="H363" s="67"/>
      <c r="I363" s="67"/>
      <c r="J363" s="67"/>
    </row>
    <row r="364" spans="1:10" ht="17.100000000000001" hidden="1" customHeight="1" x14ac:dyDescent="0.25">
      <c r="A364" s="34"/>
      <c r="B364" s="1505"/>
      <c r="C364" s="1506"/>
      <c r="D364" s="1507"/>
      <c r="E364" s="87" t="s">
        <v>96</v>
      </c>
      <c r="F364" s="71"/>
      <c r="G364" s="67" t="e">
        <f t="shared" si="67"/>
        <v>#DIV/0!</v>
      </c>
      <c r="H364" s="67"/>
      <c r="I364" s="67"/>
      <c r="J364" s="67"/>
    </row>
    <row r="365" spans="1:10" ht="17.100000000000001" hidden="1" customHeight="1" x14ac:dyDescent="0.25">
      <c r="A365" s="34"/>
      <c r="B365" s="1505"/>
      <c r="C365" s="1506"/>
      <c r="D365" s="1507"/>
      <c r="E365" s="87" t="s">
        <v>96</v>
      </c>
      <c r="F365" s="71"/>
      <c r="G365" s="67" t="e">
        <f t="shared" si="67"/>
        <v>#DIV/0!</v>
      </c>
      <c r="H365" s="67"/>
      <c r="I365" s="67"/>
      <c r="J365" s="67"/>
    </row>
    <row r="366" spans="1:10" ht="17.100000000000001" hidden="1" customHeight="1" x14ac:dyDescent="0.25">
      <c r="A366" s="34"/>
      <c r="B366" s="1505"/>
      <c r="C366" s="1506"/>
      <c r="D366" s="1507"/>
      <c r="E366" s="87" t="s">
        <v>96</v>
      </c>
      <c r="F366" s="71"/>
      <c r="G366" s="67" t="e">
        <f t="shared" si="67"/>
        <v>#DIV/0!</v>
      </c>
      <c r="H366" s="67"/>
      <c r="I366" s="67"/>
      <c r="J366" s="67"/>
    </row>
    <row r="367" spans="1:10" ht="17.100000000000001" hidden="1" customHeight="1" x14ac:dyDescent="0.25">
      <c r="A367" s="34"/>
      <c r="B367" s="1505"/>
      <c r="C367" s="1506"/>
      <c r="D367" s="1507"/>
      <c r="E367" s="87" t="s">
        <v>96</v>
      </c>
      <c r="F367" s="71"/>
      <c r="G367" s="67" t="e">
        <f t="shared" si="67"/>
        <v>#DIV/0!</v>
      </c>
      <c r="H367" s="67"/>
      <c r="I367" s="67"/>
      <c r="J367" s="67"/>
    </row>
    <row r="368" spans="1:10" ht="17.100000000000001" hidden="1" customHeight="1" x14ac:dyDescent="0.25">
      <c r="A368" s="34"/>
      <c r="B368" s="1505"/>
      <c r="C368" s="1506"/>
      <c r="D368" s="1507"/>
      <c r="E368" s="87" t="s">
        <v>96</v>
      </c>
      <c r="F368" s="71"/>
      <c r="G368" s="67" t="e">
        <f t="shared" si="67"/>
        <v>#DIV/0!</v>
      </c>
      <c r="H368" s="67"/>
      <c r="I368" s="67"/>
      <c r="J368" s="67"/>
    </row>
    <row r="369" spans="1:10" ht="17.100000000000001" hidden="1" customHeight="1" x14ac:dyDescent="0.25">
      <c r="A369" s="38"/>
      <c r="B369" s="1502" t="s">
        <v>321</v>
      </c>
      <c r="C369" s="1503"/>
      <c r="D369" s="1504"/>
      <c r="E369" s="39" t="s">
        <v>117</v>
      </c>
      <c r="F369" s="132" t="s">
        <v>117</v>
      </c>
      <c r="G369" s="133" t="s">
        <v>117</v>
      </c>
      <c r="H369" s="40">
        <f>H341+H345+H349</f>
        <v>0</v>
      </c>
      <c r="I369" s="40">
        <f t="shared" ref="I369:J369" si="79">I341+I345+I349</f>
        <v>0</v>
      </c>
      <c r="J369" s="40">
        <f t="shared" si="79"/>
        <v>0</v>
      </c>
    </row>
    <row r="370" spans="1:10" ht="21.95" hidden="1" customHeight="1" x14ac:dyDescent="0.25">
      <c r="A370" s="1321" t="s">
        <v>70</v>
      </c>
      <c r="B370" s="1322"/>
      <c r="C370" s="1322"/>
      <c r="D370" s="1322"/>
      <c r="E370" s="1322"/>
      <c r="F370" s="1322"/>
      <c r="G370" s="1323"/>
      <c r="H370" s="9">
        <f>H339+H369</f>
        <v>0</v>
      </c>
      <c r="I370" s="9">
        <f t="shared" ref="I370:J370" si="80">I339+I369</f>
        <v>0</v>
      </c>
      <c r="J370" s="9">
        <f t="shared" si="80"/>
        <v>0</v>
      </c>
    </row>
    <row r="371" spans="1:10" hidden="1" x14ac:dyDescent="0.25"/>
    <row r="372" spans="1:10" ht="21.95" hidden="1" customHeight="1" x14ac:dyDescent="0.25">
      <c r="B372" s="1417" t="s">
        <v>175</v>
      </c>
      <c r="C372" s="1417"/>
      <c r="D372" s="1417"/>
      <c r="E372" s="1417"/>
      <c r="F372" s="1417"/>
      <c r="G372" s="1417"/>
      <c r="H372" s="1417"/>
      <c r="I372" s="1417"/>
      <c r="J372" s="1417"/>
    </row>
    <row r="373" spans="1:10" ht="23.45" hidden="1" customHeight="1" x14ac:dyDescent="0.25">
      <c r="A373" s="1360" t="s">
        <v>106</v>
      </c>
      <c r="B373" s="1430" t="s">
        <v>77</v>
      </c>
      <c r="C373" s="1431"/>
      <c r="D373" s="1432"/>
      <c r="E373" s="1418" t="s">
        <v>82</v>
      </c>
      <c r="F373" s="1570" t="s">
        <v>35</v>
      </c>
      <c r="G373" s="1363" t="s">
        <v>111</v>
      </c>
      <c r="H373" s="1358" t="s">
        <v>104</v>
      </c>
      <c r="I373" s="1358"/>
      <c r="J373" s="1358"/>
    </row>
    <row r="374" spans="1:10" ht="23.45" hidden="1" customHeight="1" x14ac:dyDescent="0.25">
      <c r="A374" s="1361"/>
      <c r="B374" s="1433"/>
      <c r="C374" s="1434"/>
      <c r="D374" s="1435"/>
      <c r="E374" s="1418"/>
      <c r="F374" s="1570"/>
      <c r="G374" s="1363"/>
      <c r="H374" s="66">
        <f>H14</f>
        <v>2025</v>
      </c>
      <c r="I374" s="66">
        <f t="shared" ref="I374:J374" si="81">I14</f>
        <v>2026</v>
      </c>
      <c r="J374" s="66">
        <f t="shared" si="81"/>
        <v>2027</v>
      </c>
    </row>
    <row r="375" spans="1:10" ht="15.95" hidden="1" customHeight="1" x14ac:dyDescent="0.25">
      <c r="A375" s="1031">
        <v>1</v>
      </c>
      <c r="B375" s="1540">
        <v>2</v>
      </c>
      <c r="C375" s="1540"/>
      <c r="D375" s="1540"/>
      <c r="E375" s="1029">
        <v>3</v>
      </c>
      <c r="F375" s="1029">
        <v>4</v>
      </c>
      <c r="G375" s="1029">
        <v>5</v>
      </c>
      <c r="H375" s="1030">
        <v>6</v>
      </c>
      <c r="I375" s="1030">
        <v>7</v>
      </c>
      <c r="J375" s="1030">
        <v>8</v>
      </c>
    </row>
    <row r="376" spans="1:10" ht="17.100000000000001" hidden="1" customHeight="1" x14ac:dyDescent="0.25">
      <c r="A376" s="36">
        <v>1</v>
      </c>
      <c r="B376" s="1457" t="s">
        <v>151</v>
      </c>
      <c r="C376" s="1458"/>
      <c r="D376" s="1459"/>
      <c r="E376" s="25" t="s">
        <v>117</v>
      </c>
      <c r="F376" s="26" t="s">
        <v>117</v>
      </c>
      <c r="G376" s="27" t="s">
        <v>117</v>
      </c>
      <c r="H376" s="27" t="s">
        <v>117</v>
      </c>
      <c r="I376" s="27" t="s">
        <v>117</v>
      </c>
      <c r="J376" s="27" t="s">
        <v>117</v>
      </c>
    </row>
    <row r="377" spans="1:10" ht="17.100000000000001" hidden="1" customHeight="1" x14ac:dyDescent="0.25">
      <c r="A377" s="41"/>
      <c r="B377" s="1511" t="s">
        <v>152</v>
      </c>
      <c r="C377" s="1512"/>
      <c r="D377" s="1515"/>
      <c r="E377" s="87" t="s">
        <v>184</v>
      </c>
      <c r="F377" s="88"/>
      <c r="G377" s="7" t="e">
        <f t="shared" ref="G377:G465" si="82">H377/F377</f>
        <v>#DIV/0!</v>
      </c>
      <c r="H377" s="101"/>
      <c r="I377" s="101"/>
      <c r="J377" s="101"/>
    </row>
    <row r="378" spans="1:10" ht="17.100000000000001" hidden="1" customHeight="1" x14ac:dyDescent="0.25">
      <c r="A378" s="34"/>
      <c r="B378" s="1466" t="s">
        <v>153</v>
      </c>
      <c r="C378" s="1467"/>
      <c r="D378" s="1468"/>
      <c r="E378" s="87" t="s">
        <v>96</v>
      </c>
      <c r="F378" s="93">
        <v>20</v>
      </c>
      <c r="G378" s="7">
        <f t="shared" si="82"/>
        <v>0</v>
      </c>
      <c r="H378" s="67"/>
      <c r="I378" s="67"/>
      <c r="J378" s="67"/>
    </row>
    <row r="379" spans="1:10" ht="17.100000000000001" hidden="1" customHeight="1" x14ac:dyDescent="0.25">
      <c r="A379" s="34"/>
      <c r="B379" s="1466" t="s">
        <v>155</v>
      </c>
      <c r="C379" s="1467"/>
      <c r="D379" s="1468"/>
      <c r="E379" s="87" t="s">
        <v>96</v>
      </c>
      <c r="F379" s="93">
        <v>10</v>
      </c>
      <c r="G379" s="7">
        <f t="shared" si="82"/>
        <v>0</v>
      </c>
      <c r="H379" s="67"/>
      <c r="I379" s="67"/>
      <c r="J379" s="67"/>
    </row>
    <row r="380" spans="1:10" ht="17.100000000000001" hidden="1" customHeight="1" x14ac:dyDescent="0.25">
      <c r="A380" s="34"/>
      <c r="B380" s="1466" t="s">
        <v>154</v>
      </c>
      <c r="C380" s="1467"/>
      <c r="D380" s="1468"/>
      <c r="E380" s="87" t="s">
        <v>210</v>
      </c>
      <c r="F380" s="93">
        <v>1</v>
      </c>
      <c r="G380" s="7">
        <f t="shared" si="82"/>
        <v>0</v>
      </c>
      <c r="H380" s="67"/>
      <c r="I380" s="67"/>
      <c r="J380" s="67"/>
    </row>
    <row r="381" spans="1:10" ht="17.100000000000001" hidden="1" customHeight="1" x14ac:dyDescent="0.25">
      <c r="A381" s="34"/>
      <c r="B381" s="1663" t="s">
        <v>194</v>
      </c>
      <c r="C381" s="1664"/>
      <c r="D381" s="1664"/>
      <c r="E381" s="87" t="s">
        <v>96</v>
      </c>
      <c r="F381" s="93">
        <v>4</v>
      </c>
      <c r="G381" s="7">
        <f t="shared" si="82"/>
        <v>0</v>
      </c>
      <c r="H381" s="67"/>
      <c r="I381" s="67"/>
      <c r="J381" s="67"/>
    </row>
    <row r="382" spans="1:10" ht="17.100000000000001" hidden="1" customHeight="1" x14ac:dyDescent="0.25">
      <c r="A382" s="34"/>
      <c r="B382" s="1663" t="s">
        <v>211</v>
      </c>
      <c r="C382" s="1664"/>
      <c r="D382" s="1664"/>
      <c r="E382" s="87" t="s">
        <v>96</v>
      </c>
      <c r="F382" s="93">
        <v>1</v>
      </c>
      <c r="G382" s="7">
        <f t="shared" si="82"/>
        <v>0</v>
      </c>
      <c r="H382" s="67"/>
      <c r="I382" s="67"/>
      <c r="J382" s="67"/>
    </row>
    <row r="383" spans="1:10" ht="17.100000000000001" hidden="1" customHeight="1" x14ac:dyDescent="0.25">
      <c r="A383" s="34"/>
      <c r="B383" s="1496"/>
      <c r="C383" s="1497"/>
      <c r="D383" s="1498"/>
      <c r="E383" s="87" t="s">
        <v>96</v>
      </c>
      <c r="F383" s="93">
        <v>100</v>
      </c>
      <c r="G383" s="7">
        <f t="shared" si="82"/>
        <v>0</v>
      </c>
      <c r="H383" s="67"/>
      <c r="I383" s="67"/>
      <c r="J383" s="67"/>
    </row>
    <row r="384" spans="1:10" ht="17.100000000000001" hidden="1" customHeight="1" x14ac:dyDescent="0.25">
      <c r="A384" s="34"/>
      <c r="B384" s="1496"/>
      <c r="C384" s="1497"/>
      <c r="D384" s="1498"/>
      <c r="E384" s="87" t="s">
        <v>96</v>
      </c>
      <c r="F384" s="93"/>
      <c r="G384" s="7" t="e">
        <f t="shared" si="82"/>
        <v>#DIV/0!</v>
      </c>
      <c r="H384" s="67"/>
      <c r="I384" s="67"/>
      <c r="J384" s="67"/>
    </row>
    <row r="385" spans="1:16" ht="17.100000000000001" hidden="1" customHeight="1" x14ac:dyDescent="0.25">
      <c r="A385" s="34"/>
      <c r="B385" s="1496"/>
      <c r="C385" s="1497"/>
      <c r="D385" s="1498"/>
      <c r="E385" s="87" t="s">
        <v>96</v>
      </c>
      <c r="F385" s="93"/>
      <c r="G385" s="7" t="e">
        <f t="shared" si="82"/>
        <v>#DIV/0!</v>
      </c>
      <c r="H385" s="67"/>
      <c r="I385" s="67"/>
      <c r="J385" s="67"/>
    </row>
    <row r="386" spans="1:16" ht="17.100000000000001" hidden="1" customHeight="1" x14ac:dyDescent="0.25">
      <c r="A386" s="34"/>
      <c r="B386" s="1413"/>
      <c r="C386" s="1414"/>
      <c r="D386" s="1414"/>
      <c r="E386" s="87" t="s">
        <v>189</v>
      </c>
      <c r="F386" s="93"/>
      <c r="G386" s="7" t="e">
        <f t="shared" si="82"/>
        <v>#DIV/0!</v>
      </c>
      <c r="H386" s="67"/>
      <c r="I386" s="67"/>
      <c r="J386" s="67"/>
    </row>
    <row r="387" spans="1:16" ht="17.100000000000001" hidden="1" customHeight="1" x14ac:dyDescent="0.25">
      <c r="A387" s="34"/>
      <c r="B387" s="1383"/>
      <c r="C387" s="1416"/>
      <c r="D387" s="1384"/>
      <c r="E387" s="87" t="s">
        <v>96</v>
      </c>
      <c r="F387" s="93"/>
      <c r="G387" s="7" t="e">
        <f t="shared" si="82"/>
        <v>#DIV/0!</v>
      </c>
      <c r="H387" s="67"/>
      <c r="I387" s="67"/>
      <c r="J387" s="67"/>
    </row>
    <row r="388" spans="1:16" ht="17.100000000000001" hidden="1" customHeight="1" x14ac:dyDescent="0.25">
      <c r="A388" s="34"/>
      <c r="B388" s="1383"/>
      <c r="C388" s="1416"/>
      <c r="D388" s="1384"/>
      <c r="E388" s="87" t="s">
        <v>96</v>
      </c>
      <c r="F388" s="93"/>
      <c r="G388" s="7" t="e">
        <f t="shared" si="82"/>
        <v>#DIV/0!</v>
      </c>
      <c r="H388" s="67"/>
      <c r="I388" s="67"/>
      <c r="J388" s="67"/>
    </row>
    <row r="389" spans="1:16" ht="17.100000000000001" hidden="1" customHeight="1" x14ac:dyDescent="0.25">
      <c r="A389" s="34"/>
      <c r="B389" s="1383"/>
      <c r="C389" s="1416"/>
      <c r="D389" s="1384"/>
      <c r="E389" s="87" t="s">
        <v>96</v>
      </c>
      <c r="F389" s="93"/>
      <c r="G389" s="7" t="e">
        <f t="shared" si="82"/>
        <v>#DIV/0!</v>
      </c>
      <c r="H389" s="67"/>
      <c r="I389" s="67"/>
      <c r="J389" s="67"/>
    </row>
    <row r="390" spans="1:16" ht="17.100000000000001" hidden="1" customHeight="1" x14ac:dyDescent="0.25">
      <c r="A390" s="38"/>
      <c r="B390" s="1502" t="s">
        <v>71</v>
      </c>
      <c r="C390" s="1503"/>
      <c r="D390" s="1504"/>
      <c r="E390" s="39"/>
      <c r="F390" s="42"/>
      <c r="G390" s="40"/>
      <c r="H390" s="40">
        <f>SUM(H377:H389)</f>
        <v>0</v>
      </c>
      <c r="I390" s="40">
        <f t="shared" ref="I390:J390" si="83">SUM(I377:I389)</f>
        <v>0</v>
      </c>
      <c r="J390" s="40">
        <f t="shared" si="83"/>
        <v>0</v>
      </c>
    </row>
    <row r="391" spans="1:16" ht="17.100000000000001" hidden="1" customHeight="1" x14ac:dyDescent="0.25">
      <c r="A391" s="36">
        <v>2</v>
      </c>
      <c r="B391" s="1457" t="s">
        <v>72</v>
      </c>
      <c r="C391" s="1458"/>
      <c r="D391" s="1459"/>
      <c r="E391" s="25" t="s">
        <v>117</v>
      </c>
      <c r="F391" s="26" t="s">
        <v>117</v>
      </c>
      <c r="G391" s="27" t="s">
        <v>117</v>
      </c>
      <c r="H391" s="27" t="s">
        <v>117</v>
      </c>
      <c r="I391" s="27" t="s">
        <v>117</v>
      </c>
      <c r="J391" s="27" t="s">
        <v>117</v>
      </c>
    </row>
    <row r="392" spans="1:16" ht="17.100000000000001" hidden="1" customHeight="1" x14ac:dyDescent="0.25">
      <c r="A392" s="34"/>
      <c r="B392" s="1420" t="s">
        <v>156</v>
      </c>
      <c r="C392" s="1421"/>
      <c r="D392" s="1421"/>
      <c r="E392" s="87" t="s">
        <v>157</v>
      </c>
      <c r="F392" s="71"/>
      <c r="G392" s="7" t="e">
        <f t="shared" si="82"/>
        <v>#DIV/0!</v>
      </c>
      <c r="H392" s="67"/>
      <c r="I392" s="67"/>
      <c r="J392" s="67"/>
      <c r="K392" s="1645" t="s">
        <v>433</v>
      </c>
      <c r="L392" s="1646"/>
      <c r="M392" s="391" t="s">
        <v>440</v>
      </c>
      <c r="N392" s="388" t="s">
        <v>441</v>
      </c>
      <c r="O392" s="392" t="s">
        <v>442</v>
      </c>
      <c r="P392" s="383"/>
    </row>
    <row r="393" spans="1:16" ht="17.100000000000001" hidden="1" customHeight="1" x14ac:dyDescent="0.25">
      <c r="A393" s="34"/>
      <c r="B393" s="1420" t="s">
        <v>537</v>
      </c>
      <c r="C393" s="1421"/>
      <c r="D393" s="1421"/>
      <c r="E393" s="87" t="s">
        <v>157</v>
      </c>
      <c r="F393" s="71"/>
      <c r="G393" s="7" t="e">
        <f t="shared" si="82"/>
        <v>#DIV/0!</v>
      </c>
      <c r="H393" s="67"/>
      <c r="I393" s="67"/>
      <c r="J393" s="67"/>
      <c r="K393" s="386" t="s">
        <v>434</v>
      </c>
      <c r="L393" s="387" t="s">
        <v>435</v>
      </c>
      <c r="M393" s="384">
        <v>386.3</v>
      </c>
      <c r="N393" s="384">
        <v>0.186</v>
      </c>
      <c r="O393" s="385">
        <f>M393*N393</f>
        <v>71.851799999999997</v>
      </c>
      <c r="P393" s="383"/>
    </row>
    <row r="394" spans="1:16" ht="17.100000000000001" hidden="1" customHeight="1" x14ac:dyDescent="0.25">
      <c r="A394" s="34"/>
      <c r="B394" s="1413" t="s">
        <v>742</v>
      </c>
      <c r="C394" s="1414"/>
      <c r="D394" s="1414"/>
      <c r="E394" s="87" t="s">
        <v>157</v>
      </c>
      <c r="F394" s="71">
        <v>167</v>
      </c>
      <c r="G394" s="7">
        <f t="shared" si="82"/>
        <v>0</v>
      </c>
      <c r="H394" s="67"/>
      <c r="I394" s="67"/>
      <c r="J394" s="67"/>
      <c r="K394" s="386" t="s">
        <v>436</v>
      </c>
      <c r="L394" s="387" t="s">
        <v>437</v>
      </c>
      <c r="M394" s="384">
        <v>386.3</v>
      </c>
      <c r="N394" s="384">
        <v>0.16900000000000001</v>
      </c>
      <c r="O394" s="385">
        <f>M394*N394</f>
        <v>65.284700000000001</v>
      </c>
      <c r="P394" s="383"/>
    </row>
    <row r="395" spans="1:16" ht="17.100000000000001" hidden="1" customHeight="1" x14ac:dyDescent="0.25">
      <c r="A395" s="34"/>
      <c r="B395" s="1496" t="s">
        <v>743</v>
      </c>
      <c r="C395" s="1497"/>
      <c r="D395" s="1497"/>
      <c r="E395" s="87" t="s">
        <v>157</v>
      </c>
      <c r="F395" s="71">
        <v>130</v>
      </c>
      <c r="G395" s="7">
        <f t="shared" si="82"/>
        <v>0</v>
      </c>
      <c r="H395" s="67"/>
      <c r="I395" s="67"/>
      <c r="J395" s="67"/>
    </row>
    <row r="396" spans="1:16" ht="17.100000000000001" hidden="1" customHeight="1" x14ac:dyDescent="0.25">
      <c r="A396" s="34"/>
      <c r="B396" s="1496" t="s">
        <v>744</v>
      </c>
      <c r="C396" s="1497"/>
      <c r="D396" s="1497"/>
      <c r="E396" s="87" t="s">
        <v>157</v>
      </c>
      <c r="F396" s="71">
        <v>71</v>
      </c>
      <c r="G396" s="7">
        <f t="shared" si="82"/>
        <v>0</v>
      </c>
      <c r="H396" s="67"/>
      <c r="I396" s="67"/>
      <c r="J396" s="67"/>
    </row>
    <row r="397" spans="1:16" ht="30.75" hidden="1" customHeight="1" x14ac:dyDescent="0.25">
      <c r="A397" s="34"/>
      <c r="B397" s="1496" t="s">
        <v>737</v>
      </c>
      <c r="C397" s="1509"/>
      <c r="D397" s="1510"/>
      <c r="E397" s="87" t="s">
        <v>157</v>
      </c>
      <c r="F397" s="71">
        <v>180</v>
      </c>
      <c r="G397" s="7">
        <f t="shared" si="82"/>
        <v>0</v>
      </c>
      <c r="H397" s="67"/>
      <c r="I397" s="67"/>
      <c r="J397" s="67"/>
    </row>
    <row r="398" spans="1:16" ht="17.100000000000001" hidden="1" customHeight="1" x14ac:dyDescent="0.25">
      <c r="A398" s="34"/>
      <c r="B398" s="1496" t="s">
        <v>745</v>
      </c>
      <c r="C398" s="1509"/>
      <c r="D398" s="1510"/>
      <c r="E398" s="87" t="s">
        <v>157</v>
      </c>
      <c r="F398" s="71">
        <v>100</v>
      </c>
      <c r="G398" s="7">
        <f t="shared" si="82"/>
        <v>0</v>
      </c>
      <c r="H398" s="67"/>
      <c r="I398" s="67"/>
      <c r="J398" s="67"/>
    </row>
    <row r="399" spans="1:16" ht="17.100000000000001" hidden="1" customHeight="1" x14ac:dyDescent="0.25">
      <c r="A399" s="34"/>
      <c r="B399" s="1413" t="s">
        <v>746</v>
      </c>
      <c r="C399" s="1414"/>
      <c r="D399" s="1414"/>
      <c r="E399" s="87" t="s">
        <v>157</v>
      </c>
      <c r="F399" s="71">
        <v>10</v>
      </c>
      <c r="G399" s="7">
        <f t="shared" si="82"/>
        <v>0</v>
      </c>
      <c r="H399" s="67"/>
      <c r="I399" s="67"/>
      <c r="J399" s="67"/>
    </row>
    <row r="400" spans="1:16" ht="17.100000000000001" hidden="1" customHeight="1" x14ac:dyDescent="0.25">
      <c r="A400" s="34"/>
      <c r="B400" s="1413" t="s">
        <v>747</v>
      </c>
      <c r="C400" s="1414"/>
      <c r="D400" s="1414"/>
      <c r="E400" s="87" t="s">
        <v>96</v>
      </c>
      <c r="F400" s="71">
        <v>40</v>
      </c>
      <c r="G400" s="7">
        <f t="shared" si="82"/>
        <v>0</v>
      </c>
      <c r="H400" s="67"/>
      <c r="I400" s="67"/>
      <c r="J400" s="67"/>
    </row>
    <row r="401" spans="1:10" ht="17.100000000000001" hidden="1" customHeight="1" x14ac:dyDescent="0.25">
      <c r="A401" s="34"/>
      <c r="B401" s="1505"/>
      <c r="C401" s="1506"/>
      <c r="D401" s="1507"/>
      <c r="E401" s="87"/>
      <c r="F401" s="71"/>
      <c r="G401" s="7" t="e">
        <f t="shared" si="82"/>
        <v>#DIV/0!</v>
      </c>
      <c r="H401" s="67"/>
      <c r="I401" s="67"/>
      <c r="J401" s="67"/>
    </row>
    <row r="402" spans="1:10" ht="17.100000000000001" hidden="1" customHeight="1" x14ac:dyDescent="0.25">
      <c r="A402" s="34"/>
      <c r="B402" s="1505"/>
      <c r="C402" s="1506"/>
      <c r="D402" s="1507"/>
      <c r="E402" s="87"/>
      <c r="F402" s="71"/>
      <c r="G402" s="7" t="e">
        <f t="shared" si="82"/>
        <v>#DIV/0!</v>
      </c>
      <c r="H402" s="67"/>
      <c r="I402" s="67"/>
      <c r="J402" s="67"/>
    </row>
    <row r="403" spans="1:10" ht="17.100000000000001" hidden="1" customHeight="1" x14ac:dyDescent="0.25">
      <c r="A403" s="34"/>
      <c r="B403" s="1505"/>
      <c r="C403" s="1506"/>
      <c r="D403" s="1507"/>
      <c r="E403" s="87"/>
      <c r="F403" s="71"/>
      <c r="G403" s="7" t="e">
        <f t="shared" si="82"/>
        <v>#DIV/0!</v>
      </c>
      <c r="H403" s="67"/>
      <c r="I403" s="67"/>
      <c r="J403" s="67"/>
    </row>
    <row r="404" spans="1:10" ht="17.100000000000001" hidden="1" customHeight="1" x14ac:dyDescent="0.25">
      <c r="A404" s="34"/>
      <c r="B404" s="1505"/>
      <c r="C404" s="1506"/>
      <c r="D404" s="1507"/>
      <c r="E404" s="87"/>
      <c r="F404" s="71"/>
      <c r="G404" s="7" t="e">
        <f t="shared" si="82"/>
        <v>#DIV/0!</v>
      </c>
      <c r="H404" s="67"/>
      <c r="I404" s="67"/>
      <c r="J404" s="67"/>
    </row>
    <row r="405" spans="1:10" ht="17.100000000000001" hidden="1" customHeight="1" x14ac:dyDescent="0.25">
      <c r="A405" s="34"/>
      <c r="B405" s="1505"/>
      <c r="C405" s="1506"/>
      <c r="D405" s="1507"/>
      <c r="E405" s="87"/>
      <c r="F405" s="71"/>
      <c r="G405" s="7" t="e">
        <f t="shared" si="82"/>
        <v>#DIV/0!</v>
      </c>
      <c r="H405" s="67"/>
      <c r="I405" s="67"/>
      <c r="J405" s="67"/>
    </row>
    <row r="406" spans="1:10" ht="17.100000000000001" hidden="1" customHeight="1" x14ac:dyDescent="0.25">
      <c r="A406" s="34"/>
      <c r="B406" s="1508"/>
      <c r="C406" s="1508"/>
      <c r="D406" s="1508"/>
      <c r="E406" s="87"/>
      <c r="F406" s="71"/>
      <c r="G406" s="7" t="e">
        <f t="shared" si="82"/>
        <v>#DIV/0!</v>
      </c>
      <c r="H406" s="67"/>
      <c r="I406" s="67"/>
      <c r="J406" s="67"/>
    </row>
    <row r="407" spans="1:10" ht="17.100000000000001" hidden="1" customHeight="1" x14ac:dyDescent="0.25">
      <c r="A407" s="38"/>
      <c r="B407" s="1502" t="s">
        <v>71</v>
      </c>
      <c r="C407" s="1503"/>
      <c r="D407" s="1504"/>
      <c r="E407" s="39"/>
      <c r="F407" s="42"/>
      <c r="G407" s="40"/>
      <c r="H407" s="40">
        <f>SUM(H392:H406)</f>
        <v>0</v>
      </c>
      <c r="I407" s="40">
        <f t="shared" ref="I407:J407" si="84">SUM(I392:I406)</f>
        <v>0</v>
      </c>
      <c r="J407" s="40">
        <f t="shared" si="84"/>
        <v>0</v>
      </c>
    </row>
    <row r="408" spans="1:10" ht="32.1" hidden="1" customHeight="1" x14ac:dyDescent="0.25">
      <c r="A408" s="24">
        <v>3</v>
      </c>
      <c r="B408" s="1451" t="s">
        <v>158</v>
      </c>
      <c r="C408" s="1452"/>
      <c r="D408" s="1453"/>
      <c r="E408" s="25" t="s">
        <v>117</v>
      </c>
      <c r="F408" s="26" t="s">
        <v>117</v>
      </c>
      <c r="G408" s="27" t="s">
        <v>117</v>
      </c>
      <c r="H408" s="27" t="s">
        <v>117</v>
      </c>
      <c r="I408" s="27" t="s">
        <v>117</v>
      </c>
      <c r="J408" s="27" t="s">
        <v>117</v>
      </c>
    </row>
    <row r="409" spans="1:10" ht="17.100000000000001" hidden="1" customHeight="1" x14ac:dyDescent="0.25">
      <c r="A409" s="34"/>
      <c r="B409" s="1383"/>
      <c r="C409" s="1416"/>
      <c r="D409" s="1384"/>
      <c r="E409" s="87" t="s">
        <v>96</v>
      </c>
      <c r="F409" s="71"/>
      <c r="G409" s="7" t="e">
        <f t="shared" si="82"/>
        <v>#DIV/0!</v>
      </c>
      <c r="H409" s="67"/>
      <c r="I409" s="67"/>
      <c r="J409" s="67"/>
    </row>
    <row r="410" spans="1:10" ht="17.100000000000001" hidden="1" customHeight="1" x14ac:dyDescent="0.25">
      <c r="A410" s="34"/>
      <c r="B410" s="1383"/>
      <c r="C410" s="1416"/>
      <c r="D410" s="1384"/>
      <c r="E410" s="87" t="s">
        <v>96</v>
      </c>
      <c r="F410" s="71"/>
      <c r="G410" s="7" t="e">
        <f t="shared" si="82"/>
        <v>#DIV/0!</v>
      </c>
      <c r="H410" s="67"/>
      <c r="I410" s="67"/>
      <c r="J410" s="67"/>
    </row>
    <row r="411" spans="1:10" ht="17.100000000000001" hidden="1" customHeight="1" x14ac:dyDescent="0.25">
      <c r="A411" s="34"/>
      <c r="B411" s="1383"/>
      <c r="C411" s="1416"/>
      <c r="D411" s="1384"/>
      <c r="E411" s="87" t="s">
        <v>96</v>
      </c>
      <c r="F411" s="71"/>
      <c r="G411" s="7" t="e">
        <f t="shared" si="82"/>
        <v>#DIV/0!</v>
      </c>
      <c r="H411" s="67"/>
      <c r="I411" s="67"/>
      <c r="J411" s="67"/>
    </row>
    <row r="412" spans="1:10" ht="17.100000000000001" hidden="1" customHeight="1" x14ac:dyDescent="0.25">
      <c r="A412" s="34"/>
      <c r="B412" s="1383"/>
      <c r="C412" s="1416"/>
      <c r="D412" s="1384"/>
      <c r="E412" s="87" t="s">
        <v>96</v>
      </c>
      <c r="F412" s="71"/>
      <c r="G412" s="7" t="e">
        <f t="shared" si="82"/>
        <v>#DIV/0!</v>
      </c>
      <c r="H412" s="67"/>
      <c r="I412" s="67"/>
      <c r="J412" s="67"/>
    </row>
    <row r="413" spans="1:10" ht="17.100000000000001" hidden="1" customHeight="1" x14ac:dyDescent="0.25">
      <c r="A413" s="34"/>
      <c r="B413" s="1383"/>
      <c r="C413" s="1416"/>
      <c r="D413" s="1384"/>
      <c r="E413" s="87" t="s">
        <v>96</v>
      </c>
      <c r="F413" s="71"/>
      <c r="G413" s="7" t="e">
        <f t="shared" si="82"/>
        <v>#DIV/0!</v>
      </c>
      <c r="H413" s="67"/>
      <c r="I413" s="67"/>
      <c r="J413" s="67"/>
    </row>
    <row r="414" spans="1:10" ht="17.100000000000001" hidden="1" customHeight="1" x14ac:dyDescent="0.25">
      <c r="A414" s="34"/>
      <c r="B414" s="1383"/>
      <c r="C414" s="1416"/>
      <c r="D414" s="1384"/>
      <c r="E414" s="87" t="s">
        <v>96</v>
      </c>
      <c r="F414" s="71"/>
      <c r="G414" s="7" t="e">
        <f t="shared" si="82"/>
        <v>#DIV/0!</v>
      </c>
      <c r="H414" s="67"/>
      <c r="I414" s="67"/>
      <c r="J414" s="67"/>
    </row>
    <row r="415" spans="1:10" ht="17.100000000000001" hidden="1" customHeight="1" x14ac:dyDescent="0.25">
      <c r="A415" s="38"/>
      <c r="B415" s="1502" t="s">
        <v>71</v>
      </c>
      <c r="C415" s="1503"/>
      <c r="D415" s="1504"/>
      <c r="E415" s="39"/>
      <c r="F415" s="42"/>
      <c r="G415" s="40"/>
      <c r="H415" s="40">
        <f>SUM(H409:H414)</f>
        <v>0</v>
      </c>
      <c r="I415" s="40">
        <f t="shared" ref="I415:J415" si="85">SUM(I409:I414)</f>
        <v>0</v>
      </c>
      <c r="J415" s="40">
        <f t="shared" si="85"/>
        <v>0</v>
      </c>
    </row>
    <row r="416" spans="1:10" ht="32.1" hidden="1" customHeight="1" x14ac:dyDescent="0.25">
      <c r="A416" s="24">
        <v>4</v>
      </c>
      <c r="B416" s="1451" t="s">
        <v>73</v>
      </c>
      <c r="C416" s="1452"/>
      <c r="D416" s="1453"/>
      <c r="E416" s="25" t="s">
        <v>117</v>
      </c>
      <c r="F416" s="26" t="s">
        <v>117</v>
      </c>
      <c r="G416" s="27" t="s">
        <v>117</v>
      </c>
      <c r="H416" s="27" t="s">
        <v>117</v>
      </c>
      <c r="I416" s="27" t="s">
        <v>117</v>
      </c>
      <c r="J416" s="27" t="s">
        <v>117</v>
      </c>
    </row>
    <row r="417" spans="1:16" ht="17.100000000000001" hidden="1" customHeight="1" x14ac:dyDescent="0.25">
      <c r="A417" s="34"/>
      <c r="B417" s="1517"/>
      <c r="C417" s="1518"/>
      <c r="D417" s="1519"/>
      <c r="E417" s="87" t="s">
        <v>96</v>
      </c>
      <c r="F417" s="71"/>
      <c r="G417" s="7" t="e">
        <f t="shared" si="82"/>
        <v>#DIV/0!</v>
      </c>
      <c r="H417" s="67"/>
      <c r="I417" s="67"/>
      <c r="J417" s="67"/>
    </row>
    <row r="418" spans="1:16" ht="17.100000000000001" hidden="1" customHeight="1" x14ac:dyDescent="0.25">
      <c r="A418" s="34"/>
      <c r="B418" s="1383"/>
      <c r="C418" s="1416"/>
      <c r="D418" s="1384"/>
      <c r="E418" s="87" t="s">
        <v>96</v>
      </c>
      <c r="F418" s="71"/>
      <c r="G418" s="7" t="e">
        <f t="shared" si="82"/>
        <v>#DIV/0!</v>
      </c>
      <c r="H418" s="67"/>
      <c r="I418" s="67"/>
      <c r="J418" s="67"/>
    </row>
    <row r="419" spans="1:16" ht="17.100000000000001" hidden="1" customHeight="1" x14ac:dyDescent="0.25">
      <c r="A419" s="34"/>
      <c r="B419" s="1383"/>
      <c r="C419" s="1416"/>
      <c r="D419" s="1384"/>
      <c r="E419" s="87" t="s">
        <v>96</v>
      </c>
      <c r="F419" s="71"/>
      <c r="G419" s="7" t="e">
        <f t="shared" si="82"/>
        <v>#DIV/0!</v>
      </c>
      <c r="H419" s="67"/>
      <c r="I419" s="67"/>
      <c r="J419" s="67"/>
    </row>
    <row r="420" spans="1:16" ht="17.100000000000001" hidden="1" customHeight="1" x14ac:dyDescent="0.25">
      <c r="A420" s="34"/>
      <c r="B420" s="1383"/>
      <c r="C420" s="1416"/>
      <c r="D420" s="1384"/>
      <c r="E420" s="87" t="s">
        <v>96</v>
      </c>
      <c r="F420" s="71"/>
      <c r="G420" s="7" t="e">
        <f t="shared" si="82"/>
        <v>#DIV/0!</v>
      </c>
      <c r="H420" s="67"/>
      <c r="I420" s="67"/>
      <c r="J420" s="67"/>
    </row>
    <row r="421" spans="1:16" ht="17.100000000000001" hidden="1" customHeight="1" x14ac:dyDescent="0.25">
      <c r="A421" s="34"/>
      <c r="B421" s="1517"/>
      <c r="C421" s="1518"/>
      <c r="D421" s="1519"/>
      <c r="E421" s="87" t="s">
        <v>96</v>
      </c>
      <c r="F421" s="71"/>
      <c r="G421" s="7" t="e">
        <f t="shared" si="82"/>
        <v>#DIV/0!</v>
      </c>
      <c r="H421" s="67"/>
      <c r="I421" s="67"/>
      <c r="J421" s="67"/>
    </row>
    <row r="422" spans="1:16" ht="17.100000000000001" hidden="1" customHeight="1" x14ac:dyDescent="0.25">
      <c r="A422" s="34"/>
      <c r="B422" s="1517"/>
      <c r="C422" s="1518"/>
      <c r="D422" s="1519"/>
      <c r="E422" s="87" t="s">
        <v>96</v>
      </c>
      <c r="F422" s="71"/>
      <c r="G422" s="7" t="e">
        <f t="shared" si="82"/>
        <v>#DIV/0!</v>
      </c>
      <c r="H422" s="67"/>
      <c r="I422" s="67"/>
      <c r="J422" s="67"/>
    </row>
    <row r="423" spans="1:16" ht="17.100000000000001" hidden="1" customHeight="1" x14ac:dyDescent="0.25">
      <c r="A423" s="34"/>
      <c r="B423" s="1517"/>
      <c r="C423" s="1518"/>
      <c r="D423" s="1519"/>
      <c r="E423" s="87" t="s">
        <v>96</v>
      </c>
      <c r="F423" s="71"/>
      <c r="G423" s="7" t="e">
        <f t="shared" si="82"/>
        <v>#DIV/0!</v>
      </c>
      <c r="H423" s="67"/>
      <c r="I423" s="67"/>
      <c r="J423" s="67"/>
    </row>
    <row r="424" spans="1:16" ht="17.100000000000001" hidden="1" customHeight="1" x14ac:dyDescent="0.25">
      <c r="A424" s="34"/>
      <c r="B424" s="1517"/>
      <c r="C424" s="1518"/>
      <c r="D424" s="1519"/>
      <c r="E424" s="87" t="s">
        <v>96</v>
      </c>
      <c r="F424" s="71"/>
      <c r="G424" s="7" t="e">
        <f t="shared" si="82"/>
        <v>#DIV/0!</v>
      </c>
      <c r="H424" s="67"/>
      <c r="I424" s="67"/>
      <c r="J424" s="67"/>
    </row>
    <row r="425" spans="1:16" ht="17.100000000000001" hidden="1" customHeight="1" x14ac:dyDescent="0.25">
      <c r="A425" s="34"/>
      <c r="B425" s="1517"/>
      <c r="C425" s="1518"/>
      <c r="D425" s="1519"/>
      <c r="E425" s="87" t="s">
        <v>96</v>
      </c>
      <c r="F425" s="71"/>
      <c r="G425" s="7" t="e">
        <f t="shared" si="82"/>
        <v>#DIV/0!</v>
      </c>
      <c r="H425" s="67"/>
      <c r="I425" s="67"/>
      <c r="J425" s="67"/>
    </row>
    <row r="426" spans="1:16" ht="17.100000000000001" hidden="1" customHeight="1" x14ac:dyDescent="0.25">
      <c r="A426" s="38"/>
      <c r="B426" s="1502" t="s">
        <v>71</v>
      </c>
      <c r="C426" s="1503"/>
      <c r="D426" s="1504"/>
      <c r="E426" s="39"/>
      <c r="F426" s="42"/>
      <c r="G426" s="40"/>
      <c r="H426" s="40">
        <f>SUM(H417:H425)</f>
        <v>0</v>
      </c>
      <c r="I426" s="40">
        <f t="shared" ref="I426:J426" si="86">SUM(I417:I425)</f>
        <v>0</v>
      </c>
      <c r="J426" s="40">
        <f t="shared" si="86"/>
        <v>0</v>
      </c>
    </row>
    <row r="427" spans="1:16" ht="16.5" hidden="1" customHeight="1" x14ac:dyDescent="0.25">
      <c r="A427" s="36">
        <v>5</v>
      </c>
      <c r="B427" s="1451" t="s">
        <v>159</v>
      </c>
      <c r="C427" s="1452"/>
      <c r="D427" s="1453"/>
      <c r="E427" s="25" t="s">
        <v>117</v>
      </c>
      <c r="F427" s="26" t="s">
        <v>117</v>
      </c>
      <c r="G427" s="27" t="s">
        <v>117</v>
      </c>
      <c r="H427" s="27" t="s">
        <v>117</v>
      </c>
      <c r="I427" s="27" t="s">
        <v>117</v>
      </c>
      <c r="J427" s="27" t="s">
        <v>117</v>
      </c>
      <c r="K427" s="1647" t="s">
        <v>438</v>
      </c>
      <c r="L427" s="1648"/>
      <c r="M427" s="393" t="s">
        <v>444</v>
      </c>
      <c r="N427" s="386" t="s">
        <v>445</v>
      </c>
      <c r="O427" s="386" t="s">
        <v>98</v>
      </c>
      <c r="P427" s="386" t="s">
        <v>446</v>
      </c>
    </row>
    <row r="428" spans="1:16" ht="17.100000000000001" hidden="1" customHeight="1" x14ac:dyDescent="0.25">
      <c r="A428" s="34"/>
      <c r="B428" s="1511" t="s">
        <v>162</v>
      </c>
      <c r="C428" s="1512"/>
      <c r="D428" s="1515"/>
      <c r="E428" s="87" t="s">
        <v>157</v>
      </c>
      <c r="F428" s="103">
        <v>60</v>
      </c>
      <c r="G428" s="31">
        <f t="shared" si="82"/>
        <v>0</v>
      </c>
      <c r="H428" s="67"/>
      <c r="I428" s="67"/>
      <c r="J428" s="67"/>
      <c r="K428" s="389" t="s">
        <v>439</v>
      </c>
      <c r="L428" s="390"/>
      <c r="M428" s="395">
        <v>10</v>
      </c>
      <c r="N428" s="394">
        <v>0.45</v>
      </c>
      <c r="O428" s="394">
        <v>12</v>
      </c>
      <c r="P428" s="394">
        <f>M428*N428*O428</f>
        <v>54</v>
      </c>
    </row>
    <row r="429" spans="1:16" ht="17.100000000000001" hidden="1" customHeight="1" x14ac:dyDescent="0.25">
      <c r="A429" s="34"/>
      <c r="B429" s="1511" t="s">
        <v>185</v>
      </c>
      <c r="C429" s="1512"/>
      <c r="D429" s="1512"/>
      <c r="E429" s="87" t="s">
        <v>96</v>
      </c>
      <c r="F429" s="103">
        <v>240</v>
      </c>
      <c r="G429" s="7">
        <f t="shared" si="82"/>
        <v>0</v>
      </c>
      <c r="H429" s="67"/>
      <c r="I429" s="67"/>
      <c r="J429" s="67"/>
      <c r="K429" s="59" t="s">
        <v>490</v>
      </c>
      <c r="L429" s="498">
        <f>2*12*12</f>
        <v>288</v>
      </c>
    </row>
    <row r="430" spans="1:16" ht="17.100000000000001" hidden="1" customHeight="1" x14ac:dyDescent="0.25">
      <c r="A430" s="34"/>
      <c r="B430" s="1511" t="s">
        <v>186</v>
      </c>
      <c r="C430" s="1512"/>
      <c r="D430" s="1512"/>
      <c r="E430" s="87" t="s">
        <v>96</v>
      </c>
      <c r="F430" s="103">
        <v>180</v>
      </c>
      <c r="G430" s="7">
        <f t="shared" si="82"/>
        <v>0</v>
      </c>
      <c r="H430" s="67"/>
      <c r="I430" s="67"/>
      <c r="J430" s="67"/>
    </row>
    <row r="431" spans="1:16" ht="17.100000000000001" hidden="1" customHeight="1" x14ac:dyDescent="0.25">
      <c r="A431" s="34"/>
      <c r="B431" s="1511" t="s">
        <v>205</v>
      </c>
      <c r="C431" s="1512"/>
      <c r="D431" s="1512"/>
      <c r="E431" s="87" t="s">
        <v>199</v>
      </c>
      <c r="F431" s="103">
        <v>60</v>
      </c>
      <c r="G431" s="7" t="e">
        <f>#REF!/#REF!</f>
        <v>#REF!</v>
      </c>
      <c r="H431" s="67"/>
      <c r="I431" s="67"/>
      <c r="J431" s="67"/>
    </row>
    <row r="432" spans="1:16" ht="17.100000000000001" hidden="1" customHeight="1" x14ac:dyDescent="0.25">
      <c r="A432" s="34"/>
      <c r="B432" s="1513" t="s">
        <v>187</v>
      </c>
      <c r="C432" s="1514"/>
      <c r="D432" s="1514"/>
      <c r="E432" s="87" t="s">
        <v>189</v>
      </c>
      <c r="F432" s="93">
        <v>120</v>
      </c>
      <c r="G432" s="7">
        <f>H431/F431</f>
        <v>0</v>
      </c>
      <c r="H432" s="67"/>
      <c r="I432" s="67"/>
      <c r="J432" s="67"/>
    </row>
    <row r="433" spans="1:11" ht="17.100000000000001" hidden="1" customHeight="1" x14ac:dyDescent="0.25">
      <c r="A433" s="34"/>
      <c r="B433" s="1513" t="s">
        <v>192</v>
      </c>
      <c r="C433" s="1514"/>
      <c r="D433" s="1514"/>
      <c r="E433" s="87" t="s">
        <v>96</v>
      </c>
      <c r="F433" s="93">
        <v>120</v>
      </c>
      <c r="G433" s="7" t="e">
        <f>#REF!/#REF!</f>
        <v>#REF!</v>
      </c>
      <c r="H433" s="67"/>
      <c r="I433" s="67"/>
      <c r="J433" s="67"/>
    </row>
    <row r="434" spans="1:11" ht="17.100000000000001" hidden="1" customHeight="1" x14ac:dyDescent="0.25">
      <c r="A434" s="34"/>
      <c r="B434" s="1466" t="s">
        <v>195</v>
      </c>
      <c r="C434" s="1467"/>
      <c r="D434" s="1467"/>
      <c r="E434" s="87" t="s">
        <v>96</v>
      </c>
      <c r="F434" s="93">
        <v>40</v>
      </c>
      <c r="G434" s="7">
        <f>H432/F432</f>
        <v>0</v>
      </c>
      <c r="H434" s="67"/>
      <c r="I434" s="67"/>
      <c r="J434" s="67"/>
    </row>
    <row r="435" spans="1:11" ht="17.100000000000001" hidden="1" customHeight="1" x14ac:dyDescent="0.25">
      <c r="A435" s="34"/>
      <c r="B435" s="1466" t="s">
        <v>204</v>
      </c>
      <c r="C435" s="1467"/>
      <c r="D435" s="1467"/>
      <c r="E435" s="87" t="s">
        <v>96</v>
      </c>
      <c r="F435" s="93">
        <v>120</v>
      </c>
      <c r="G435" s="7" t="e">
        <f>#REF!/#REF!</f>
        <v>#REF!</v>
      </c>
      <c r="H435" s="67"/>
      <c r="I435" s="67"/>
      <c r="J435" s="67"/>
    </row>
    <row r="436" spans="1:11" ht="17.100000000000001" hidden="1" customHeight="1" x14ac:dyDescent="0.25">
      <c r="A436" s="34"/>
      <c r="B436" s="1420" t="s">
        <v>491</v>
      </c>
      <c r="C436" s="1421"/>
      <c r="D436" s="1421"/>
      <c r="E436" s="87" t="s">
        <v>96</v>
      </c>
      <c r="F436" s="93">
        <v>70</v>
      </c>
      <c r="G436" s="7">
        <f t="shared" ref="G436:G442" si="87">H433/F433</f>
        <v>0</v>
      </c>
      <c r="H436" s="67"/>
      <c r="I436" s="67"/>
      <c r="J436" s="67"/>
    </row>
    <row r="437" spans="1:11" ht="17.100000000000001" hidden="1" customHeight="1" x14ac:dyDescent="0.25">
      <c r="A437" s="34"/>
      <c r="B437" s="1413" t="s">
        <v>748</v>
      </c>
      <c r="C437" s="1414"/>
      <c r="D437" s="1415"/>
      <c r="E437" s="87" t="s">
        <v>199</v>
      </c>
      <c r="F437" s="93">
        <v>100</v>
      </c>
      <c r="G437" s="7">
        <f t="shared" si="87"/>
        <v>0</v>
      </c>
      <c r="H437" s="67"/>
      <c r="I437" s="67"/>
      <c r="J437" s="67"/>
      <c r="K437" s="498">
        <f>0.5*12*12</f>
        <v>72</v>
      </c>
    </row>
    <row r="438" spans="1:11" ht="17.100000000000001" hidden="1" customHeight="1" x14ac:dyDescent="0.25">
      <c r="A438" s="34"/>
      <c r="B438" s="1413" t="s">
        <v>749</v>
      </c>
      <c r="C438" s="1414"/>
      <c r="D438" s="1415"/>
      <c r="E438" s="87" t="s">
        <v>96</v>
      </c>
      <c r="F438" s="93">
        <v>7</v>
      </c>
      <c r="G438" s="7">
        <f t="shared" si="87"/>
        <v>0</v>
      </c>
      <c r="H438" s="67"/>
      <c r="I438" s="67"/>
      <c r="J438" s="67"/>
    </row>
    <row r="439" spans="1:11" ht="17.100000000000001" hidden="1" customHeight="1" x14ac:dyDescent="0.25">
      <c r="A439" s="34"/>
      <c r="B439" s="1413" t="s">
        <v>750</v>
      </c>
      <c r="C439" s="1414"/>
      <c r="D439" s="1415"/>
      <c r="E439" s="87" t="s">
        <v>96</v>
      </c>
      <c r="F439" s="93">
        <v>60</v>
      </c>
      <c r="G439" s="7">
        <f t="shared" si="87"/>
        <v>0</v>
      </c>
      <c r="H439" s="67"/>
      <c r="I439" s="67"/>
      <c r="J439" s="67"/>
    </row>
    <row r="440" spans="1:11" ht="17.100000000000001" hidden="1" customHeight="1" x14ac:dyDescent="0.25">
      <c r="A440" s="34"/>
      <c r="B440" s="1413" t="s">
        <v>751</v>
      </c>
      <c r="C440" s="1414"/>
      <c r="D440" s="1414"/>
      <c r="E440" s="87" t="s">
        <v>96</v>
      </c>
      <c r="G440" s="7">
        <f t="shared" si="87"/>
        <v>0</v>
      </c>
      <c r="H440" s="67"/>
      <c r="I440" s="67"/>
      <c r="J440" s="67"/>
    </row>
    <row r="441" spans="1:11" ht="17.100000000000001" hidden="1" customHeight="1" x14ac:dyDescent="0.25">
      <c r="A441" s="34"/>
      <c r="B441" s="1649" t="s">
        <v>837</v>
      </c>
      <c r="C441" s="1650"/>
      <c r="D441" s="1650"/>
      <c r="E441" s="87" t="s">
        <v>96</v>
      </c>
      <c r="G441" s="7">
        <f t="shared" si="87"/>
        <v>0</v>
      </c>
      <c r="H441" s="1045"/>
      <c r="I441" s="1046"/>
      <c r="J441" s="1046"/>
    </row>
    <row r="442" spans="1:11" ht="17.100000000000001" hidden="1" customHeight="1" x14ac:dyDescent="0.25">
      <c r="A442" s="34"/>
      <c r="B442" s="1383"/>
      <c r="C442" s="1416"/>
      <c r="D442" s="1416"/>
      <c r="E442" s="87" t="s">
        <v>96</v>
      </c>
      <c r="G442" s="7">
        <f t="shared" si="87"/>
        <v>0</v>
      </c>
    </row>
    <row r="443" spans="1:11" ht="17.100000000000001" hidden="1" customHeight="1" x14ac:dyDescent="0.25">
      <c r="A443" s="34"/>
      <c r="B443" s="1383"/>
      <c r="C443" s="1416"/>
      <c r="D443" s="1416"/>
      <c r="E443" s="87" t="s">
        <v>96</v>
      </c>
      <c r="F443" s="93"/>
      <c r="G443" s="7" t="e">
        <f>H440/F443</f>
        <v>#DIV/0!</v>
      </c>
    </row>
    <row r="444" spans="1:11" ht="17.100000000000001" hidden="1" customHeight="1" x14ac:dyDescent="0.25">
      <c r="A444" s="34"/>
      <c r="B444" s="1383"/>
      <c r="C444" s="1416"/>
      <c r="D444" s="1384"/>
      <c r="E444" s="87" t="s">
        <v>96</v>
      </c>
      <c r="F444" s="93"/>
      <c r="G444" s="7" t="e">
        <f t="shared" si="82"/>
        <v>#DIV/0!</v>
      </c>
      <c r="H444" s="67"/>
      <c r="I444" s="67"/>
      <c r="J444" s="67"/>
    </row>
    <row r="445" spans="1:11" ht="17.100000000000001" hidden="1" customHeight="1" x14ac:dyDescent="0.25">
      <c r="A445" s="34"/>
      <c r="B445" s="1383"/>
      <c r="C445" s="1416"/>
      <c r="D445" s="1384"/>
      <c r="E445" s="87" t="s">
        <v>96</v>
      </c>
      <c r="F445" s="93"/>
      <c r="G445" s="7" t="e">
        <f t="shared" si="82"/>
        <v>#DIV/0!</v>
      </c>
      <c r="H445" s="67"/>
      <c r="I445" s="67"/>
      <c r="J445" s="67"/>
    </row>
    <row r="446" spans="1:11" ht="17.100000000000001" hidden="1" customHeight="1" x14ac:dyDescent="0.25">
      <c r="A446" s="34"/>
      <c r="B446" s="1383"/>
      <c r="C446" s="1416"/>
      <c r="D446" s="1384"/>
      <c r="E446" s="87" t="s">
        <v>96</v>
      </c>
      <c r="F446" s="93"/>
      <c r="G446" s="7" t="e">
        <f t="shared" si="82"/>
        <v>#DIV/0!</v>
      </c>
      <c r="H446" s="67"/>
      <c r="I446" s="67"/>
      <c r="J446" s="67"/>
    </row>
    <row r="447" spans="1:11" ht="17.100000000000001" hidden="1" customHeight="1" x14ac:dyDescent="0.25">
      <c r="A447" s="38"/>
      <c r="B447" s="1502" t="s">
        <v>71</v>
      </c>
      <c r="C447" s="1503"/>
      <c r="D447" s="1504"/>
      <c r="E447" s="39"/>
      <c r="F447" s="42"/>
      <c r="G447" s="40"/>
      <c r="H447" s="40">
        <f>SUM(H428:H446)</f>
        <v>0</v>
      </c>
      <c r="I447" s="40">
        <f t="shared" ref="I447:J447" si="88">SUM(I428:I446)</f>
        <v>0</v>
      </c>
      <c r="J447" s="40">
        <f t="shared" si="88"/>
        <v>0</v>
      </c>
    </row>
    <row r="448" spans="1:11" ht="17.100000000000001" hidden="1" customHeight="1" x14ac:dyDescent="0.25">
      <c r="A448" s="36">
        <v>6</v>
      </c>
      <c r="B448" s="1457" t="s">
        <v>160</v>
      </c>
      <c r="C448" s="1458"/>
      <c r="D448" s="1459"/>
      <c r="E448" s="25" t="s">
        <v>117</v>
      </c>
      <c r="F448" s="26" t="s">
        <v>117</v>
      </c>
      <c r="G448" s="27" t="s">
        <v>117</v>
      </c>
      <c r="H448" s="27" t="s">
        <v>117</v>
      </c>
      <c r="I448" s="27" t="s">
        <v>117</v>
      </c>
      <c r="J448" s="27" t="s">
        <v>117</v>
      </c>
    </row>
    <row r="449" spans="1:10" ht="17.100000000000001" hidden="1" customHeight="1" x14ac:dyDescent="0.25">
      <c r="A449" s="34"/>
      <c r="B449" s="1454"/>
      <c r="C449" s="1455"/>
      <c r="D449" s="1456"/>
      <c r="E449" s="87" t="s">
        <v>96</v>
      </c>
      <c r="F449" s="104"/>
      <c r="G449" s="31" t="e">
        <f t="shared" si="82"/>
        <v>#DIV/0!</v>
      </c>
      <c r="H449" s="67"/>
      <c r="I449" s="67"/>
      <c r="J449" s="67"/>
    </row>
    <row r="450" spans="1:10" ht="17.100000000000001" hidden="1" customHeight="1" x14ac:dyDescent="0.25">
      <c r="A450" s="34"/>
      <c r="B450" s="1454"/>
      <c r="C450" s="1455"/>
      <c r="D450" s="1456"/>
      <c r="E450" s="87" t="s">
        <v>96</v>
      </c>
      <c r="F450" s="104"/>
      <c r="G450" s="7" t="e">
        <f t="shared" si="82"/>
        <v>#DIV/0!</v>
      </c>
      <c r="H450" s="67"/>
      <c r="I450" s="67"/>
      <c r="J450" s="67"/>
    </row>
    <row r="451" spans="1:10" ht="17.100000000000001" hidden="1" customHeight="1" x14ac:dyDescent="0.25">
      <c r="A451" s="34"/>
      <c r="B451" s="1454"/>
      <c r="C451" s="1455"/>
      <c r="D451" s="1456"/>
      <c r="E451" s="87" t="s">
        <v>96</v>
      </c>
      <c r="F451" s="71"/>
      <c r="G451" s="7" t="e">
        <f t="shared" si="82"/>
        <v>#DIV/0!</v>
      </c>
      <c r="H451" s="67"/>
      <c r="I451" s="67"/>
      <c r="J451" s="67"/>
    </row>
    <row r="452" spans="1:10" ht="17.100000000000001" hidden="1" customHeight="1" x14ac:dyDescent="0.25">
      <c r="A452" s="34"/>
      <c r="B452" s="1505"/>
      <c r="C452" s="1506"/>
      <c r="D452" s="1507"/>
      <c r="E452" s="87" t="s">
        <v>96</v>
      </c>
      <c r="F452" s="71"/>
      <c r="G452" s="7" t="e">
        <f t="shared" si="82"/>
        <v>#DIV/0!</v>
      </c>
      <c r="H452" s="67"/>
      <c r="I452" s="67"/>
      <c r="J452" s="67"/>
    </row>
    <row r="453" spans="1:10" ht="17.100000000000001" hidden="1" customHeight="1" x14ac:dyDescent="0.25">
      <c r="A453" s="34"/>
      <c r="B453" s="1454"/>
      <c r="C453" s="1455"/>
      <c r="D453" s="1456"/>
      <c r="E453" s="87" t="s">
        <v>96</v>
      </c>
      <c r="F453" s="71"/>
      <c r="G453" s="7" t="e">
        <f t="shared" si="82"/>
        <v>#DIV/0!</v>
      </c>
      <c r="H453" s="67"/>
      <c r="I453" s="67"/>
      <c r="J453" s="67"/>
    </row>
    <row r="454" spans="1:10" ht="17.100000000000001" hidden="1" customHeight="1" x14ac:dyDescent="0.25">
      <c r="A454" s="34"/>
      <c r="B454" s="1454"/>
      <c r="C454" s="1455"/>
      <c r="D454" s="1456"/>
      <c r="E454" s="87" t="s">
        <v>96</v>
      </c>
      <c r="F454" s="71"/>
      <c r="G454" s="7" t="e">
        <f t="shared" si="82"/>
        <v>#DIV/0!</v>
      </c>
      <c r="H454" s="67"/>
      <c r="I454" s="67"/>
      <c r="J454" s="67"/>
    </row>
    <row r="455" spans="1:10" ht="17.100000000000001" hidden="1" customHeight="1" x14ac:dyDescent="0.25">
      <c r="A455" s="34"/>
      <c r="B455" s="1454"/>
      <c r="C455" s="1455"/>
      <c r="D455" s="1456"/>
      <c r="E455" s="87" t="s">
        <v>96</v>
      </c>
      <c r="F455" s="71"/>
      <c r="G455" s="7" t="e">
        <f t="shared" si="82"/>
        <v>#DIV/0!</v>
      </c>
      <c r="H455" s="67"/>
      <c r="I455" s="67"/>
      <c r="J455" s="67"/>
    </row>
    <row r="456" spans="1:10" ht="17.100000000000001" hidden="1" customHeight="1" x14ac:dyDescent="0.25">
      <c r="A456" s="34"/>
      <c r="B456" s="1505"/>
      <c r="C456" s="1506"/>
      <c r="D456" s="1507"/>
      <c r="E456" s="87" t="s">
        <v>96</v>
      </c>
      <c r="F456" s="71"/>
      <c r="G456" s="7" t="e">
        <f t="shared" si="82"/>
        <v>#DIV/0!</v>
      </c>
      <c r="H456" s="67"/>
      <c r="I456" s="67"/>
      <c r="J456" s="67"/>
    </row>
    <row r="457" spans="1:10" ht="17.100000000000001" hidden="1" customHeight="1" x14ac:dyDescent="0.25">
      <c r="A457" s="34"/>
      <c r="B457" s="1508"/>
      <c r="C457" s="1508"/>
      <c r="D457" s="1508"/>
      <c r="E457" s="87" t="s">
        <v>96</v>
      </c>
      <c r="F457" s="71"/>
      <c r="G457" s="7" t="e">
        <f t="shared" si="82"/>
        <v>#DIV/0!</v>
      </c>
      <c r="H457" s="67"/>
      <c r="I457" s="67"/>
      <c r="J457" s="67"/>
    </row>
    <row r="458" spans="1:10" ht="17.100000000000001" hidden="1" customHeight="1" x14ac:dyDescent="0.25">
      <c r="A458" s="38"/>
      <c r="B458" s="1502" t="s">
        <v>71</v>
      </c>
      <c r="C458" s="1503"/>
      <c r="D458" s="1504"/>
      <c r="E458" s="39"/>
      <c r="F458" s="42"/>
      <c r="G458" s="40"/>
      <c r="H458" s="40">
        <f>SUM(H449:H457)</f>
        <v>0</v>
      </c>
      <c r="I458" s="40">
        <f t="shared" ref="I458:J458" si="89">SUM(I449:I457)</f>
        <v>0</v>
      </c>
      <c r="J458" s="40">
        <f t="shared" si="89"/>
        <v>0</v>
      </c>
    </row>
    <row r="459" spans="1:10" ht="18" hidden="1" customHeight="1" x14ac:dyDescent="0.25">
      <c r="A459" s="36">
        <v>7</v>
      </c>
      <c r="B459" s="1457" t="s">
        <v>161</v>
      </c>
      <c r="C459" s="1458"/>
      <c r="D459" s="1459"/>
      <c r="E459" s="84" t="s">
        <v>93</v>
      </c>
      <c r="F459" s="312">
        <f>F467</f>
        <v>0</v>
      </c>
      <c r="G459" s="28" t="e">
        <f>H459/F459</f>
        <v>#DIV/0!</v>
      </c>
      <c r="H459" s="86"/>
      <c r="I459" s="86"/>
      <c r="J459" s="86"/>
    </row>
    <row r="460" spans="1:10" ht="17.100000000000001" hidden="1" customHeight="1" x14ac:dyDescent="0.25">
      <c r="A460" s="34"/>
      <c r="B460" s="1493"/>
      <c r="C460" s="1494"/>
      <c r="D460" s="1495"/>
      <c r="E460" s="30"/>
      <c r="F460" s="6"/>
      <c r="G460" s="7"/>
      <c r="H460" s="7"/>
      <c r="I460" s="7"/>
      <c r="J460" s="7"/>
    </row>
    <row r="461" spans="1:10" ht="17.100000000000001" hidden="1" customHeight="1" x14ac:dyDescent="0.25">
      <c r="A461" s="802">
        <v>8</v>
      </c>
      <c r="B461" s="1383"/>
      <c r="C461" s="1416"/>
      <c r="D461" s="1384"/>
      <c r="E461" s="87" t="s">
        <v>96</v>
      </c>
      <c r="F461" s="71"/>
      <c r="G461" s="7" t="e">
        <f t="shared" si="82"/>
        <v>#DIV/0!</v>
      </c>
      <c r="H461" s="67"/>
      <c r="I461" s="67"/>
      <c r="J461" s="67"/>
    </row>
    <row r="462" spans="1:10" ht="17.100000000000001" hidden="1" customHeight="1" x14ac:dyDescent="0.25">
      <c r="A462" s="34"/>
      <c r="B462" s="1383"/>
      <c r="C462" s="1416"/>
      <c r="D462" s="1384"/>
      <c r="E462" s="87" t="s">
        <v>96</v>
      </c>
      <c r="F462" s="71"/>
      <c r="G462" s="7" t="e">
        <f t="shared" si="82"/>
        <v>#DIV/0!</v>
      </c>
      <c r="H462" s="67"/>
      <c r="I462" s="67"/>
      <c r="J462" s="67"/>
    </row>
    <row r="463" spans="1:10" ht="17.100000000000001" hidden="1" customHeight="1" x14ac:dyDescent="0.25">
      <c r="A463" s="34"/>
      <c r="B463" s="1463"/>
      <c r="C463" s="1464"/>
      <c r="D463" s="1465"/>
      <c r="E463" s="87" t="s">
        <v>96</v>
      </c>
      <c r="F463" s="71"/>
      <c r="G463" s="7" t="e">
        <f t="shared" si="82"/>
        <v>#DIV/0!</v>
      </c>
      <c r="H463" s="67"/>
      <c r="I463" s="67"/>
      <c r="J463" s="67"/>
    </row>
    <row r="464" spans="1:10" ht="17.100000000000001" hidden="1" customHeight="1" x14ac:dyDescent="0.25">
      <c r="A464" s="34"/>
      <c r="B464" s="1383"/>
      <c r="C464" s="1416"/>
      <c r="D464" s="1384"/>
      <c r="E464" s="87" t="s">
        <v>96</v>
      </c>
      <c r="F464" s="71"/>
      <c r="G464" s="7" t="e">
        <f t="shared" si="82"/>
        <v>#DIV/0!</v>
      </c>
      <c r="H464" s="67"/>
      <c r="I464" s="67"/>
      <c r="J464" s="67"/>
    </row>
    <row r="465" spans="1:19" ht="17.100000000000001" hidden="1" customHeight="1" x14ac:dyDescent="0.25">
      <c r="A465" s="34"/>
      <c r="B465" s="1505"/>
      <c r="C465" s="1506"/>
      <c r="D465" s="1507"/>
      <c r="E465" s="87" t="s">
        <v>96</v>
      </c>
      <c r="F465" s="71"/>
      <c r="G465" s="7" t="e">
        <f t="shared" si="82"/>
        <v>#DIV/0!</v>
      </c>
      <c r="H465" s="67"/>
      <c r="I465" s="67"/>
      <c r="J465" s="67"/>
    </row>
    <row r="466" spans="1:19" ht="17.100000000000001" hidden="1" customHeight="1" x14ac:dyDescent="0.25">
      <c r="A466" s="38"/>
      <c r="B466" s="1502" t="s">
        <v>71</v>
      </c>
      <c r="C466" s="1503"/>
      <c r="D466" s="1504"/>
      <c r="E466" s="39"/>
      <c r="F466" s="42"/>
      <c r="G466" s="40"/>
      <c r="H466" s="40">
        <f>SUM(H459:H465)</f>
        <v>0</v>
      </c>
      <c r="I466" s="40">
        <f t="shared" ref="I466:J466" si="90">SUM(I459:I465)</f>
        <v>0</v>
      </c>
      <c r="J466" s="40">
        <f t="shared" si="90"/>
        <v>0</v>
      </c>
    </row>
    <row r="467" spans="1:19" ht="18" hidden="1" customHeight="1" x14ac:dyDescent="0.25">
      <c r="A467" s="36">
        <v>9</v>
      </c>
      <c r="B467" s="1457" t="s">
        <v>163</v>
      </c>
      <c r="C467" s="1458"/>
      <c r="D467" s="1459"/>
      <c r="E467" s="106" t="s">
        <v>93</v>
      </c>
      <c r="F467" s="105"/>
      <c r="G467" s="96"/>
      <c r="H467" s="86"/>
      <c r="I467" s="86"/>
      <c r="J467" s="86"/>
      <c r="K467" s="321" t="s">
        <v>400</v>
      </c>
      <c r="L467" s="322" t="s">
        <v>405</v>
      </c>
      <c r="M467" s="323"/>
      <c r="N467" s="324"/>
      <c r="O467" s="325"/>
      <c r="P467" s="325"/>
      <c r="Q467" s="325"/>
    </row>
    <row r="468" spans="1:19" ht="18" hidden="1" customHeight="1" x14ac:dyDescent="0.25">
      <c r="A468" s="34"/>
      <c r="B468" s="1493" t="s">
        <v>164</v>
      </c>
      <c r="C468" s="1494"/>
      <c r="D468" s="1495"/>
      <c r="E468" s="87" t="s">
        <v>93</v>
      </c>
      <c r="F468" s="107"/>
      <c r="G468" s="485">
        <v>168.68</v>
      </c>
      <c r="H468" s="67"/>
      <c r="I468" s="67"/>
      <c r="J468" s="67"/>
      <c r="K468" s="326" t="s">
        <v>394</v>
      </c>
      <c r="L468" s="327"/>
      <c r="M468" s="328"/>
      <c r="N468" s="1651" t="s">
        <v>406</v>
      </c>
      <c r="O468" s="325"/>
      <c r="P468" s="325"/>
      <c r="Q468" s="325"/>
    </row>
    <row r="469" spans="1:19" ht="18" hidden="1" customHeight="1" x14ac:dyDescent="0.25">
      <c r="A469" s="34"/>
      <c r="B469" s="1493" t="s">
        <v>165</v>
      </c>
      <c r="C469" s="1494"/>
      <c r="D469" s="1495"/>
      <c r="E469" s="87" t="s">
        <v>93</v>
      </c>
      <c r="F469" s="340">
        <f>F467-F468</f>
        <v>0</v>
      </c>
      <c r="G469" s="37">
        <f>G468-'расшифровка 2'!G446</f>
        <v>168.68</v>
      </c>
      <c r="H469" s="67">
        <f>H467-H468</f>
        <v>0</v>
      </c>
      <c r="I469" s="67">
        <f>I467-I468</f>
        <v>0</v>
      </c>
      <c r="J469" s="67">
        <f>J467-J468</f>
        <v>0</v>
      </c>
      <c r="K469" s="329" t="s">
        <v>399</v>
      </c>
      <c r="L469" s="327"/>
      <c r="M469" s="328"/>
      <c r="N469" s="1652"/>
      <c r="O469" s="325"/>
      <c r="P469" s="325"/>
      <c r="Q469" s="325"/>
    </row>
    <row r="470" spans="1:19" ht="17.100000000000001" hidden="1" customHeight="1" x14ac:dyDescent="0.25">
      <c r="A470" s="38"/>
      <c r="B470" s="1502" t="s">
        <v>71</v>
      </c>
      <c r="C470" s="1503"/>
      <c r="D470" s="1504"/>
      <c r="E470" s="39"/>
      <c r="F470" s="42"/>
      <c r="G470" s="40"/>
      <c r="H470" s="40">
        <f>H467</f>
        <v>0</v>
      </c>
      <c r="I470" s="40">
        <f t="shared" ref="I470:J470" si="91">I467</f>
        <v>0</v>
      </c>
      <c r="J470" s="40">
        <f t="shared" si="91"/>
        <v>0</v>
      </c>
      <c r="K470" s="330" t="s">
        <v>395</v>
      </c>
      <c r="L470" s="331"/>
      <c r="M470" s="332"/>
      <c r="N470" s="1653"/>
      <c r="O470" s="325"/>
      <c r="P470" s="325"/>
      <c r="Q470" s="325"/>
    </row>
    <row r="471" spans="1:19" ht="25.15" hidden="1" customHeight="1" x14ac:dyDescent="0.25">
      <c r="A471" s="24">
        <v>10</v>
      </c>
      <c r="B471" s="1451" t="s">
        <v>216</v>
      </c>
      <c r="C471" s="1452"/>
      <c r="D471" s="1453"/>
      <c r="E471" s="25" t="s">
        <v>117</v>
      </c>
      <c r="F471" s="26" t="s">
        <v>117</v>
      </c>
      <c r="G471" s="27" t="s">
        <v>117</v>
      </c>
      <c r="H471" s="27" t="s">
        <v>117</v>
      </c>
      <c r="I471" s="27" t="s">
        <v>117</v>
      </c>
      <c r="J471" s="27" t="s">
        <v>117</v>
      </c>
      <c r="K471" s="333" t="s">
        <v>401</v>
      </c>
      <c r="L471" s="325"/>
      <c r="M471" s="325"/>
      <c r="N471" s="325"/>
      <c r="O471" s="325"/>
      <c r="P471" s="325"/>
      <c r="Q471" s="325"/>
    </row>
    <row r="472" spans="1:19" ht="17.100000000000001" hidden="1" customHeight="1" x14ac:dyDescent="0.25">
      <c r="A472" s="41"/>
      <c r="B472" s="1618"/>
      <c r="C472" s="1619"/>
      <c r="D472" s="1620"/>
      <c r="E472" s="87" t="s">
        <v>96</v>
      </c>
      <c r="F472" s="88"/>
      <c r="G472" s="7" t="e">
        <f t="shared" ref="G472:G479" si="92">H472/F472</f>
        <v>#DIV/0!</v>
      </c>
      <c r="H472" s="499"/>
      <c r="I472" s="499"/>
      <c r="J472" s="499"/>
      <c r="K472" s="334" t="s">
        <v>402</v>
      </c>
      <c r="L472" s="335"/>
      <c r="M472" s="335"/>
      <c r="N472" s="335"/>
      <c r="O472" s="335"/>
      <c r="P472" s="335"/>
      <c r="Q472" s="336"/>
      <c r="R472" s="313"/>
    </row>
    <row r="473" spans="1:19" ht="17.100000000000001" hidden="1" customHeight="1" x14ac:dyDescent="0.25">
      <c r="A473" s="41"/>
      <c r="B473" s="1618"/>
      <c r="C473" s="1619"/>
      <c r="D473" s="1620"/>
      <c r="E473" s="87" t="s">
        <v>96</v>
      </c>
      <c r="F473" s="88"/>
      <c r="G473" s="7" t="e">
        <f t="shared" si="92"/>
        <v>#DIV/0!</v>
      </c>
      <c r="H473" s="499"/>
      <c r="I473" s="499"/>
      <c r="J473" s="499"/>
      <c r="K473" s="334"/>
      <c r="L473" s="335"/>
      <c r="M473" s="335"/>
      <c r="N473" s="335"/>
      <c r="O473" s="335"/>
      <c r="P473" s="335"/>
      <c r="Q473" s="336"/>
      <c r="R473" s="313"/>
    </row>
    <row r="474" spans="1:19" ht="17.100000000000001" hidden="1" customHeight="1" x14ac:dyDescent="0.25">
      <c r="A474" s="41"/>
      <c r="B474" s="1618"/>
      <c r="C474" s="1619"/>
      <c r="D474" s="1620"/>
      <c r="E474" s="87" t="s">
        <v>96</v>
      </c>
      <c r="F474" s="88"/>
      <c r="G474" s="7" t="e">
        <f t="shared" si="92"/>
        <v>#DIV/0!</v>
      </c>
      <c r="H474" s="499"/>
      <c r="I474" s="499"/>
      <c r="J474" s="499"/>
      <c r="K474" s="334"/>
      <c r="L474" s="335"/>
      <c r="M474" s="335"/>
      <c r="N474" s="335"/>
      <c r="O474" s="335"/>
      <c r="P474" s="335"/>
      <c r="Q474" s="336"/>
      <c r="R474" s="313"/>
    </row>
    <row r="475" spans="1:19" ht="17.100000000000001" hidden="1" customHeight="1" x14ac:dyDescent="0.25">
      <c r="A475" s="41"/>
      <c r="B475" s="1618"/>
      <c r="C475" s="1619"/>
      <c r="D475" s="1620"/>
      <c r="E475" s="87" t="s">
        <v>96</v>
      </c>
      <c r="F475" s="88"/>
      <c r="G475" s="7" t="e">
        <f t="shared" si="92"/>
        <v>#DIV/0!</v>
      </c>
      <c r="H475" s="499"/>
      <c r="I475" s="499"/>
      <c r="J475" s="499"/>
      <c r="K475" s="322" t="s">
        <v>403</v>
      </c>
      <c r="L475" s="323"/>
      <c r="M475" s="323"/>
      <c r="N475" s="323"/>
      <c r="O475" s="323"/>
      <c r="P475" s="323"/>
      <c r="Q475" s="324"/>
    </row>
    <row r="476" spans="1:19" ht="17.100000000000001" hidden="1" customHeight="1" x14ac:dyDescent="0.25">
      <c r="A476" s="41"/>
      <c r="B476" s="1618"/>
      <c r="C476" s="1619"/>
      <c r="D476" s="1620"/>
      <c r="E476" s="87" t="s">
        <v>96</v>
      </c>
      <c r="F476" s="88"/>
      <c r="G476" s="7" t="e">
        <f t="shared" si="92"/>
        <v>#DIV/0!</v>
      </c>
      <c r="H476" s="499"/>
      <c r="I476" s="499"/>
      <c r="J476" s="499"/>
      <c r="K476" s="337" t="s">
        <v>407</v>
      </c>
      <c r="L476" s="338"/>
      <c r="M476" s="338"/>
      <c r="N476" s="338"/>
      <c r="O476" s="339"/>
      <c r="P476" s="325"/>
      <c r="Q476" s="325"/>
    </row>
    <row r="477" spans="1:19" ht="17.100000000000001" hidden="1" customHeight="1" x14ac:dyDescent="0.25">
      <c r="A477" s="41"/>
      <c r="B477" s="1618"/>
      <c r="C477" s="1619"/>
      <c r="D477" s="1620"/>
      <c r="E477" s="87" t="s">
        <v>96</v>
      </c>
      <c r="F477" s="88"/>
      <c r="G477" s="7" t="e">
        <f t="shared" si="92"/>
        <v>#DIV/0!</v>
      </c>
      <c r="H477" s="499"/>
      <c r="I477" s="499"/>
      <c r="J477" s="499"/>
      <c r="K477" s="337" t="s">
        <v>404</v>
      </c>
      <c r="L477" s="338"/>
      <c r="M477" s="338"/>
      <c r="N477" s="338"/>
      <c r="O477" s="338"/>
      <c r="P477" s="339"/>
      <c r="Q477" s="325"/>
    </row>
    <row r="478" spans="1:19" ht="17.100000000000001" hidden="1" customHeight="1" x14ac:dyDescent="0.25">
      <c r="A478" s="41"/>
      <c r="B478" s="1618"/>
      <c r="C478" s="1619"/>
      <c r="D478" s="1620"/>
      <c r="E478" s="87" t="s">
        <v>96</v>
      </c>
      <c r="F478" s="88"/>
      <c r="G478" s="7" t="e">
        <f t="shared" si="92"/>
        <v>#DIV/0!</v>
      </c>
      <c r="H478" s="499"/>
      <c r="I478" s="499"/>
      <c r="J478" s="499"/>
      <c r="K478" s="322" t="s">
        <v>408</v>
      </c>
      <c r="L478" s="323"/>
      <c r="M478" s="323"/>
      <c r="N478" s="323"/>
      <c r="O478" s="323"/>
      <c r="P478" s="323"/>
      <c r="Q478" s="323"/>
      <c r="R478" s="324"/>
      <c r="S478" s="341"/>
    </row>
    <row r="479" spans="1:19" ht="17.100000000000001" hidden="1" customHeight="1" x14ac:dyDescent="0.25">
      <c r="A479" s="41"/>
      <c r="B479" s="1618"/>
      <c r="C479" s="1619"/>
      <c r="D479" s="1620"/>
      <c r="E479" s="87" t="s">
        <v>96</v>
      </c>
      <c r="F479" s="88"/>
      <c r="G479" s="7" t="e">
        <f t="shared" si="92"/>
        <v>#DIV/0!</v>
      </c>
      <c r="H479" s="499"/>
      <c r="I479" s="499"/>
      <c r="J479" s="499"/>
      <c r="K479" s="330" t="s">
        <v>409</v>
      </c>
      <c r="L479" s="331"/>
      <c r="M479" s="331"/>
      <c r="N479" s="331"/>
      <c r="O479" s="331"/>
      <c r="P479" s="331"/>
      <c r="Q479" s="332"/>
      <c r="R479"/>
      <c r="S479"/>
    </row>
    <row r="480" spans="1:19" ht="17.100000000000001" hidden="1" customHeight="1" x14ac:dyDescent="0.25">
      <c r="A480" s="1615" t="s">
        <v>149</v>
      </c>
      <c r="B480" s="1616"/>
      <c r="C480" s="1616"/>
      <c r="D480" s="1616"/>
      <c r="E480" s="1616"/>
      <c r="F480" s="1616"/>
      <c r="G480" s="1617"/>
      <c r="H480" s="128">
        <f>SUM(H472:H479)</f>
        <v>0</v>
      </c>
      <c r="I480" s="128">
        <f>SUM(I472:I479)</f>
        <v>0</v>
      </c>
      <c r="J480" s="128">
        <f>SUM(J472:J479)</f>
        <v>0</v>
      </c>
    </row>
    <row r="481" spans="1:16" ht="17.100000000000001" hidden="1" customHeight="1" x14ac:dyDescent="0.25">
      <c r="A481" s="1615" t="s">
        <v>385</v>
      </c>
      <c r="B481" s="1616"/>
      <c r="C481" s="1616"/>
      <c r="D481" s="1616"/>
      <c r="E481" s="1616"/>
      <c r="F481" s="1616"/>
      <c r="G481" s="1617"/>
      <c r="H481" s="128">
        <f>H390+H407+H415+H426+H447+H458+H466+H470</f>
        <v>0</v>
      </c>
      <c r="I481" s="128">
        <f t="shared" ref="I481:J481" si="93">I390+I407+I415+I426+I447+I458+I466+I470</f>
        <v>0</v>
      </c>
      <c r="J481" s="128">
        <f t="shared" si="93"/>
        <v>0</v>
      </c>
    </row>
    <row r="482" spans="1:16" ht="21.95" hidden="1" customHeight="1" x14ac:dyDescent="0.25">
      <c r="A482" s="1321" t="s">
        <v>74</v>
      </c>
      <c r="B482" s="1322"/>
      <c r="C482" s="1322"/>
      <c r="D482" s="1322"/>
      <c r="E482" s="1322"/>
      <c r="F482" s="1322"/>
      <c r="G482" s="1323"/>
      <c r="H482" s="246">
        <f>H390+H407+H415+H426+H447+H458+H466+H470+H480</f>
        <v>0</v>
      </c>
      <c r="I482" s="246">
        <f t="shared" ref="I482:J482" si="94">I390+I407+I415+I426+I447+I458+I466+I470+I480</f>
        <v>0</v>
      </c>
      <c r="J482" s="246">
        <f t="shared" si="94"/>
        <v>0</v>
      </c>
    </row>
    <row r="483" spans="1:16" ht="23.45" customHeight="1" thickBot="1" x14ac:dyDescent="0.3">
      <c r="A483" s="1628" t="s">
        <v>75</v>
      </c>
      <c r="B483" s="1629"/>
      <c r="C483" s="1629"/>
      <c r="D483" s="1629"/>
      <c r="E483" s="1629"/>
      <c r="F483" s="1629"/>
      <c r="G483" s="1630"/>
      <c r="H483" s="695">
        <f>H177+H186+H195+H203+H266+H291+H304+H370+H482</f>
        <v>1780045</v>
      </c>
      <c r="I483" s="695">
        <f>I177+I186+I195+I203+I266+I291+I304+I370+I482</f>
        <v>580709</v>
      </c>
      <c r="J483" s="695">
        <f>J177+J186+J195+J203+J266+J291+J304+J370+J482</f>
        <v>21462</v>
      </c>
    </row>
    <row r="484" spans="1:16" ht="23.45" customHeight="1" x14ac:dyDescent="0.25">
      <c r="A484" s="1654" t="s">
        <v>465</v>
      </c>
      <c r="B484" s="1655"/>
      <c r="C484" s="1655"/>
      <c r="D484" s="1655"/>
      <c r="E484" s="1655"/>
      <c r="F484" s="1655"/>
      <c r="G484" s="1656"/>
      <c r="H484" s="696">
        <f>H17+H25+H53+H59+H78+H84+H90+H97+H105+H112+H130+H145+H160+H483</f>
        <v>42983932</v>
      </c>
      <c r="I484" s="696">
        <f>I17+I25+I53+I59+I78+I84+I90+I97+I105+I112+I130+I145+I160+I483</f>
        <v>41784596</v>
      </c>
      <c r="J484" s="696">
        <f>J17+J25+J53+J59+J78+J84+J90+J97+J105+J112+J130+J145+J160+J483</f>
        <v>41125805</v>
      </c>
      <c r="K484" s="496"/>
      <c r="L484" s="496"/>
      <c r="M484" s="496"/>
      <c r="N484" s="497"/>
      <c r="O484" s="497"/>
      <c r="P484" s="496"/>
    </row>
    <row r="485" spans="1:16" ht="23.45" customHeight="1" x14ac:dyDescent="0.25">
      <c r="A485" s="1657" t="s">
        <v>584</v>
      </c>
      <c r="B485" s="1658"/>
      <c r="C485" s="1658"/>
      <c r="D485" s="1658"/>
      <c r="E485" s="1658"/>
      <c r="F485" s="1658"/>
      <c r="G485" s="1659"/>
      <c r="H485" s="697">
        <f>H15+H23+H53+H59+H67+H72+H84+H90+H97+H105+H112+H130+H145+H160+H177+H186+H195+H203+H266+H284+H304+H369+H481</f>
        <v>42983932</v>
      </c>
      <c r="I485" s="697">
        <f>I15+I23+I53+I59+I67+I72+I84+I90+I97+I105+I112+I130+I145+I160+I177+I186+I195+I203+I266+I284+I304+I369+I481</f>
        <v>41784596</v>
      </c>
      <c r="J485" s="697">
        <f>J15+J23+J53+J59+J67+J72+J84+J90+J97+J105+J112+J130+J145+J160+J177+J186+J195+J203+J266+J284+J304+J369+J481</f>
        <v>41125805</v>
      </c>
      <c r="K485" s="496"/>
      <c r="L485" s="496"/>
      <c r="M485" s="496"/>
      <c r="N485" s="497"/>
      <c r="O485" s="497"/>
      <c r="P485" s="496"/>
    </row>
    <row r="486" spans="1:16" ht="23.45" hidden="1" customHeight="1" thickBot="1" x14ac:dyDescent="0.3">
      <c r="A486" s="1660" t="s">
        <v>585</v>
      </c>
      <c r="B486" s="1661"/>
      <c r="C486" s="1661"/>
      <c r="D486" s="1661"/>
      <c r="E486" s="1661"/>
      <c r="F486" s="1661"/>
      <c r="G486" s="1662"/>
      <c r="H486" s="698">
        <f>H16+H24+H76+H290+H339+H480</f>
        <v>0</v>
      </c>
      <c r="I486" s="698">
        <f>I16+I24+I76+I290+I339+I480</f>
        <v>0</v>
      </c>
      <c r="J486" s="698">
        <f>J16+J24+J76+J290+J339+J480</f>
        <v>0</v>
      </c>
      <c r="K486" s="496"/>
      <c r="L486" s="496"/>
      <c r="M486" s="496"/>
      <c r="N486" s="497"/>
      <c r="O486" s="497"/>
      <c r="P486" s="496"/>
    </row>
    <row r="487" spans="1:16" ht="15.75" x14ac:dyDescent="0.25">
      <c r="A487" s="60"/>
      <c r="B487" s="60"/>
      <c r="C487" s="60"/>
      <c r="D487" s="60"/>
      <c r="E487" s="60"/>
      <c r="F487" s="60"/>
      <c r="G487" s="60"/>
      <c r="H487" s="569"/>
      <c r="I487" s="569"/>
      <c r="J487" s="569"/>
      <c r="K487" s="496"/>
      <c r="L487" s="496"/>
      <c r="M487" s="496"/>
      <c r="N487" s="497"/>
    </row>
    <row r="488" spans="1:16" ht="15.75" x14ac:dyDescent="0.25">
      <c r="A488" s="60"/>
      <c r="B488" s="60"/>
      <c r="C488" s="310" t="s">
        <v>702</v>
      </c>
      <c r="D488" s="818"/>
      <c r="E488" s="1520" t="s">
        <v>775</v>
      </c>
      <c r="F488" s="1520"/>
      <c r="G488" s="60"/>
      <c r="H488" s="569"/>
      <c r="I488" s="569"/>
      <c r="J488" s="569"/>
      <c r="K488" s="69"/>
    </row>
    <row r="489" spans="1:16" ht="15.75" x14ac:dyDescent="0.25">
      <c r="A489" s="60"/>
      <c r="B489" s="60"/>
      <c r="C489" s="60"/>
      <c r="D489" s="65" t="s">
        <v>76</v>
      </c>
      <c r="E489" s="310"/>
      <c r="F489" s="310"/>
      <c r="G489" s="60"/>
      <c r="H489" s="569"/>
      <c r="I489" s="569"/>
      <c r="J489" s="569"/>
    </row>
    <row r="490" spans="1:16" ht="15.75" hidden="1" x14ac:dyDescent="0.25">
      <c r="A490" s="60"/>
      <c r="B490" s="1520"/>
      <c r="C490" s="1520"/>
      <c r="D490" s="60"/>
      <c r="E490" s="310"/>
      <c r="F490" s="310"/>
      <c r="G490" s="60"/>
      <c r="H490" s="569"/>
      <c r="I490" s="569"/>
      <c r="J490" s="569"/>
    </row>
    <row r="491" spans="1:16" ht="15.75" hidden="1" x14ac:dyDescent="0.25">
      <c r="A491" s="60"/>
      <c r="B491" s="1520"/>
      <c r="C491" s="1520"/>
      <c r="D491" s="818"/>
      <c r="E491" s="1520"/>
      <c r="F491" s="1520"/>
      <c r="G491" s="60"/>
      <c r="H491" s="569"/>
      <c r="I491" s="569"/>
      <c r="J491" s="569"/>
    </row>
    <row r="492" spans="1:16" ht="15.75" hidden="1" x14ac:dyDescent="0.25">
      <c r="A492" s="60"/>
      <c r="B492" s="60"/>
      <c r="C492" s="60"/>
      <c r="D492" s="65" t="s">
        <v>76</v>
      </c>
      <c r="E492" s="60"/>
      <c r="F492" s="60"/>
      <c r="G492" s="60"/>
      <c r="H492" s="111"/>
      <c r="I492" s="111"/>
      <c r="J492" s="111"/>
    </row>
    <row r="493" spans="1:16" ht="15.75" x14ac:dyDescent="0.25">
      <c r="A493" s="60"/>
      <c r="B493" s="1541" t="s">
        <v>176</v>
      </c>
      <c r="C493" s="1541"/>
      <c r="D493" s="1541"/>
      <c r="E493" s="1541"/>
      <c r="F493" s="1541"/>
      <c r="G493" s="1541"/>
      <c r="H493" s="1541"/>
      <c r="I493" s="1541"/>
      <c r="J493" s="1541"/>
    </row>
    <row r="494" spans="1:16" ht="15.75" x14ac:dyDescent="0.25">
      <c r="A494" s="60"/>
      <c r="B494" s="60"/>
      <c r="C494" s="60"/>
      <c r="D494" s="60"/>
      <c r="E494" s="60"/>
      <c r="F494" s="60"/>
      <c r="G494" s="60"/>
      <c r="H494" s="60"/>
      <c r="I494" s="60"/>
      <c r="J494" s="60"/>
    </row>
  </sheetData>
  <sheetProtection password="CC11" sheet="1" objects="1" scenarios="1" formatCells="0" formatColumns="0" formatRows="0" insertRows="0"/>
  <mergeCells count="564">
    <mergeCell ref="B473:D473"/>
    <mergeCell ref="B474:D474"/>
    <mergeCell ref="B379:D379"/>
    <mergeCell ref="B386:D386"/>
    <mergeCell ref="B387:D387"/>
    <mergeCell ref="B388:D388"/>
    <mergeCell ref="B380:D380"/>
    <mergeCell ref="B381:D381"/>
    <mergeCell ref="B382:D382"/>
    <mergeCell ref="B393:D393"/>
    <mergeCell ref="B394:D394"/>
    <mergeCell ref="B395:D395"/>
    <mergeCell ref="B383:D383"/>
    <mergeCell ref="B384:D384"/>
    <mergeCell ref="B401:D401"/>
    <mergeCell ref="B430:D430"/>
    <mergeCell ref="B432:D432"/>
    <mergeCell ref="B415:D415"/>
    <mergeCell ref="B416:D416"/>
    <mergeCell ref="B417:D417"/>
    <mergeCell ref="B460:D460"/>
    <mergeCell ref="B397:D397"/>
    <mergeCell ref="B464:D464"/>
    <mergeCell ref="B448:D448"/>
    <mergeCell ref="N468:N470"/>
    <mergeCell ref="A484:G484"/>
    <mergeCell ref="B491:C491"/>
    <mergeCell ref="B465:D465"/>
    <mergeCell ref="B422:D422"/>
    <mergeCell ref="B423:D423"/>
    <mergeCell ref="B424:D424"/>
    <mergeCell ref="B425:D425"/>
    <mergeCell ref="B426:D426"/>
    <mergeCell ref="B427:D427"/>
    <mergeCell ref="B428:D428"/>
    <mergeCell ref="B439:D439"/>
    <mergeCell ref="B451:D451"/>
    <mergeCell ref="B452:D452"/>
    <mergeCell ref="B453:D453"/>
    <mergeCell ref="B461:D461"/>
    <mergeCell ref="B462:D462"/>
    <mergeCell ref="B463:D463"/>
    <mergeCell ref="B431:D431"/>
    <mergeCell ref="B469:D469"/>
    <mergeCell ref="B470:D470"/>
    <mergeCell ref="B471:D471"/>
    <mergeCell ref="A485:G485"/>
    <mergeCell ref="A486:G486"/>
    <mergeCell ref="K392:L392"/>
    <mergeCell ref="K427:L427"/>
    <mergeCell ref="B457:D457"/>
    <mergeCell ref="B449:D449"/>
    <mergeCell ref="B458:D458"/>
    <mergeCell ref="B406:D406"/>
    <mergeCell ref="B408:D408"/>
    <mergeCell ref="B444:D444"/>
    <mergeCell ref="B445:D445"/>
    <mergeCell ref="B446:D446"/>
    <mergeCell ref="B447:D447"/>
    <mergeCell ref="B443:D443"/>
    <mergeCell ref="B435:D435"/>
    <mergeCell ref="B436:D436"/>
    <mergeCell ref="B440:D440"/>
    <mergeCell ref="B441:D441"/>
    <mergeCell ref="B442:D442"/>
    <mergeCell ref="B454:D454"/>
    <mergeCell ref="B409:D409"/>
    <mergeCell ref="B413:D413"/>
    <mergeCell ref="B376:D376"/>
    <mergeCell ref="B377:D377"/>
    <mergeCell ref="B378:D378"/>
    <mergeCell ref="B389:D389"/>
    <mergeCell ref="B390:D390"/>
    <mergeCell ref="B391:D391"/>
    <mergeCell ref="B392:D392"/>
    <mergeCell ref="B373:D374"/>
    <mergeCell ref="B434:D434"/>
    <mergeCell ref="B405:D405"/>
    <mergeCell ref="B402:D402"/>
    <mergeCell ref="B400:D400"/>
    <mergeCell ref="B421:D421"/>
    <mergeCell ref="B353:D353"/>
    <mergeCell ref="B357:D357"/>
    <mergeCell ref="B358:D358"/>
    <mergeCell ref="B359:D359"/>
    <mergeCell ref="B360:D360"/>
    <mergeCell ref="B366:D366"/>
    <mergeCell ref="B367:D367"/>
    <mergeCell ref="B368:D368"/>
    <mergeCell ref="B459:D459"/>
    <mergeCell ref="A370:G370"/>
    <mergeCell ref="B372:J372"/>
    <mergeCell ref="A373:A374"/>
    <mergeCell ref="E373:E374"/>
    <mergeCell ref="F373:F374"/>
    <mergeCell ref="G373:G374"/>
    <mergeCell ref="B396:D396"/>
    <mergeCell ref="B433:D433"/>
    <mergeCell ref="B398:D398"/>
    <mergeCell ref="B399:D399"/>
    <mergeCell ref="B403:D403"/>
    <mergeCell ref="B404:D404"/>
    <mergeCell ref="H373:J373"/>
    <mergeCell ref="B429:D429"/>
    <mergeCell ref="B375:D375"/>
    <mergeCell ref="B363:D363"/>
    <mergeCell ref="B364:D364"/>
    <mergeCell ref="B365:D365"/>
    <mergeCell ref="B354:D354"/>
    <mergeCell ref="B355:D355"/>
    <mergeCell ref="B356:D356"/>
    <mergeCell ref="B361:D361"/>
    <mergeCell ref="B362:D362"/>
    <mergeCell ref="B369:D369"/>
    <mergeCell ref="B340:D340"/>
    <mergeCell ref="B347:D347"/>
    <mergeCell ref="B348:D348"/>
    <mergeCell ref="B349:D349"/>
    <mergeCell ref="B350:D350"/>
    <mergeCell ref="B351:D351"/>
    <mergeCell ref="B339:D339"/>
    <mergeCell ref="B352:D352"/>
    <mergeCell ref="B342:D342"/>
    <mergeCell ref="B343:D343"/>
    <mergeCell ref="B344:D344"/>
    <mergeCell ref="G307:G308"/>
    <mergeCell ref="B341:D341"/>
    <mergeCell ref="B256:D256"/>
    <mergeCell ref="B263:D263"/>
    <mergeCell ref="B299:D299"/>
    <mergeCell ref="B262:D262"/>
    <mergeCell ref="A266:G266"/>
    <mergeCell ref="A307:A308"/>
    <mergeCell ref="B307:D308"/>
    <mergeCell ref="E307:E308"/>
    <mergeCell ref="B285:D285"/>
    <mergeCell ref="B287:D287"/>
    <mergeCell ref="B329:D329"/>
    <mergeCell ref="B319:D319"/>
    <mergeCell ref="B323:D323"/>
    <mergeCell ref="B324:D324"/>
    <mergeCell ref="B336:D336"/>
    <mergeCell ref="B337:D337"/>
    <mergeCell ref="B338:D338"/>
    <mergeCell ref="B322:D322"/>
    <mergeCell ref="B330:D330"/>
    <mergeCell ref="B331:D331"/>
    <mergeCell ref="B332:D332"/>
    <mergeCell ref="B333:D333"/>
    <mergeCell ref="A269:A270"/>
    <mergeCell ref="B269:D270"/>
    <mergeCell ref="E269:E270"/>
    <mergeCell ref="B300:D300"/>
    <mergeCell ref="B301:D301"/>
    <mergeCell ref="F294:F295"/>
    <mergeCell ref="G294:G295"/>
    <mergeCell ref="H307:J307"/>
    <mergeCell ref="B310:D310"/>
    <mergeCell ref="G269:G270"/>
    <mergeCell ref="F307:F308"/>
    <mergeCell ref="A304:G304"/>
    <mergeCell ref="F269:F270"/>
    <mergeCell ref="H269:J269"/>
    <mergeCell ref="B271:D271"/>
    <mergeCell ref="B272:D272"/>
    <mergeCell ref="B273:D273"/>
    <mergeCell ref="B303:D303"/>
    <mergeCell ref="B290:D290"/>
    <mergeCell ref="A291:G291"/>
    <mergeCell ref="B293:J293"/>
    <mergeCell ref="A294:A295"/>
    <mergeCell ref="B294:D295"/>
    <mergeCell ref="E294:E295"/>
    <mergeCell ref="A177:G177"/>
    <mergeCell ref="B205:J205"/>
    <mergeCell ref="A206:A207"/>
    <mergeCell ref="E206:E207"/>
    <mergeCell ref="F206:F207"/>
    <mergeCell ref="G206:G207"/>
    <mergeCell ref="H206:J206"/>
    <mergeCell ref="E180:E181"/>
    <mergeCell ref="F180:F181"/>
    <mergeCell ref="G180:G181"/>
    <mergeCell ref="B206:D207"/>
    <mergeCell ref="B200:D200"/>
    <mergeCell ref="B201:D201"/>
    <mergeCell ref="B179:J179"/>
    <mergeCell ref="B194:D194"/>
    <mergeCell ref="A195:G195"/>
    <mergeCell ref="A180:A181"/>
    <mergeCell ref="H180:J180"/>
    <mergeCell ref="B184:D184"/>
    <mergeCell ref="B185:D185"/>
    <mergeCell ref="B182:D182"/>
    <mergeCell ref="G198:G199"/>
    <mergeCell ref="H198:J198"/>
    <mergeCell ref="B202:D202"/>
    <mergeCell ref="B72:D72"/>
    <mergeCell ref="B73:B75"/>
    <mergeCell ref="B176:D176"/>
    <mergeCell ref="B167:D167"/>
    <mergeCell ref="B168:D168"/>
    <mergeCell ref="B169:D169"/>
    <mergeCell ref="B171:D171"/>
    <mergeCell ref="B172:D172"/>
    <mergeCell ref="B173:D173"/>
    <mergeCell ref="B174:D174"/>
    <mergeCell ref="B175:D175"/>
    <mergeCell ref="B137:D137"/>
    <mergeCell ref="C117:C123"/>
    <mergeCell ref="A112:G112"/>
    <mergeCell ref="A114:J114"/>
    <mergeCell ref="H115:J115"/>
    <mergeCell ref="G115:G116"/>
    <mergeCell ref="F115:F116"/>
    <mergeCell ref="E115:E116"/>
    <mergeCell ref="A115:A116"/>
    <mergeCell ref="B115:B116"/>
    <mergeCell ref="D115:D116"/>
    <mergeCell ref="A117:A123"/>
    <mergeCell ref="B117:B123"/>
    <mergeCell ref="A27:J27"/>
    <mergeCell ref="A55:J55"/>
    <mergeCell ref="A56:A57"/>
    <mergeCell ref="B56:B57"/>
    <mergeCell ref="C56:C57"/>
    <mergeCell ref="D56:D57"/>
    <mergeCell ref="E56:E57"/>
    <mergeCell ref="F56:F57"/>
    <mergeCell ref="G56:G57"/>
    <mergeCell ref="H56:J56"/>
    <mergeCell ref="A53:G53"/>
    <mergeCell ref="H28:J28"/>
    <mergeCell ref="G28:G29"/>
    <mergeCell ref="F28:F29"/>
    <mergeCell ref="E28:E29"/>
    <mergeCell ref="D28:D29"/>
    <mergeCell ref="C28:C29"/>
    <mergeCell ref="B28:B29"/>
    <mergeCell ref="A28:A29"/>
    <mergeCell ref="B32:D32"/>
    <mergeCell ref="A30:A31"/>
    <mergeCell ref="B30:B31"/>
    <mergeCell ref="C30:C31"/>
    <mergeCell ref="B33:B36"/>
    <mergeCell ref="B166:D166"/>
    <mergeCell ref="B170:D170"/>
    <mergeCell ref="A160:G160"/>
    <mergeCell ref="A162:J162"/>
    <mergeCell ref="B163:J163"/>
    <mergeCell ref="A164:A165"/>
    <mergeCell ref="H164:J164"/>
    <mergeCell ref="B144:D144"/>
    <mergeCell ref="A145:G145"/>
    <mergeCell ref="A155:A159"/>
    <mergeCell ref="B155:B159"/>
    <mergeCell ref="C155:C159"/>
    <mergeCell ref="G164:G165"/>
    <mergeCell ref="F164:F165"/>
    <mergeCell ref="E164:E165"/>
    <mergeCell ref="B164:D165"/>
    <mergeCell ref="A150:A154"/>
    <mergeCell ref="B150:B154"/>
    <mergeCell ref="C150:C154"/>
    <mergeCell ref="D154:G154"/>
    <mergeCell ref="D159:G159"/>
    <mergeCell ref="F15:G15"/>
    <mergeCell ref="F16:G16"/>
    <mergeCell ref="A17:G17"/>
    <mergeCell ref="A124:A129"/>
    <mergeCell ref="B124:B129"/>
    <mergeCell ref="A147:J147"/>
    <mergeCell ref="A148:A149"/>
    <mergeCell ref="B148:B149"/>
    <mergeCell ref="C148:C149"/>
    <mergeCell ref="D148:D149"/>
    <mergeCell ref="E148:E149"/>
    <mergeCell ref="F148:F149"/>
    <mergeCell ref="G148:G149"/>
    <mergeCell ref="H148:J148"/>
    <mergeCell ref="C124:C129"/>
    <mergeCell ref="C115:C116"/>
    <mergeCell ref="D123:G123"/>
    <mergeCell ref="A19:J20"/>
    <mergeCell ref="A21:B22"/>
    <mergeCell ref="C21:G22"/>
    <mergeCell ref="H21:J21"/>
    <mergeCell ref="A23:B23"/>
    <mergeCell ref="C23:E23"/>
    <mergeCell ref="F23:G23"/>
    <mergeCell ref="A203:G203"/>
    <mergeCell ref="B225:D225"/>
    <mergeCell ref="B208:D208"/>
    <mergeCell ref="B209:D209"/>
    <mergeCell ref="B218:D218"/>
    <mergeCell ref="B211:D211"/>
    <mergeCell ref="B227:D227"/>
    <mergeCell ref="B242:D242"/>
    <mergeCell ref="B241:D241"/>
    <mergeCell ref="B219:D219"/>
    <mergeCell ref="B220:D220"/>
    <mergeCell ref="B221:D221"/>
    <mergeCell ref="B222:D222"/>
    <mergeCell ref="B210:D210"/>
    <mergeCell ref="B212:D212"/>
    <mergeCell ref="B215:D215"/>
    <mergeCell ref="B216:D216"/>
    <mergeCell ref="B217:D217"/>
    <mergeCell ref="B234:D234"/>
    <mergeCell ref="B235:D235"/>
    <mergeCell ref="B231:D231"/>
    <mergeCell ref="B226:D226"/>
    <mergeCell ref="B493:J493"/>
    <mergeCell ref="J2:J3"/>
    <mergeCell ref="A24:B24"/>
    <mergeCell ref="C24:E24"/>
    <mergeCell ref="F24:G24"/>
    <mergeCell ref="A25:G25"/>
    <mergeCell ref="C2:I2"/>
    <mergeCell ref="D4:H4"/>
    <mergeCell ref="C5:I5"/>
    <mergeCell ref="C8:I8"/>
    <mergeCell ref="A483:G483"/>
    <mergeCell ref="A12:J12"/>
    <mergeCell ref="H13:J13"/>
    <mergeCell ref="A13:B14"/>
    <mergeCell ref="C13:G14"/>
    <mergeCell ref="A15:B15"/>
    <mergeCell ref="A16:B16"/>
    <mergeCell ref="C15:E15"/>
    <mergeCell ref="C16:E16"/>
    <mergeCell ref="B213:D213"/>
    <mergeCell ref="B238:D238"/>
    <mergeCell ref="B239:D239"/>
    <mergeCell ref="B306:J306"/>
    <mergeCell ref="F198:F199"/>
    <mergeCell ref="E491:F491"/>
    <mergeCell ref="B248:D248"/>
    <mergeCell ref="B258:D258"/>
    <mergeCell ref="B259:D259"/>
    <mergeCell ref="B260:D260"/>
    <mergeCell ref="B257:D257"/>
    <mergeCell ref="B268:J268"/>
    <mergeCell ref="B274:D274"/>
    <mergeCell ref="B277:D277"/>
    <mergeCell ref="B278:D278"/>
    <mergeCell ref="B288:D288"/>
    <mergeCell ref="B289:D289"/>
    <mergeCell ref="B280:D280"/>
    <mergeCell ref="B279:D279"/>
    <mergeCell ref="B282:D282"/>
    <mergeCell ref="B281:D281"/>
    <mergeCell ref="B275:D275"/>
    <mergeCell ref="B298:D298"/>
    <mergeCell ref="B455:D455"/>
    <mergeCell ref="B456:D456"/>
    <mergeCell ref="H294:J294"/>
    <mergeCell ref="B296:D296"/>
    <mergeCell ref="B297:D297"/>
    <mergeCell ref="B302:D302"/>
    <mergeCell ref="B247:D247"/>
    <mergeCell ref="B318:D318"/>
    <mergeCell ref="B309:D309"/>
    <mergeCell ref="E488:F488"/>
    <mergeCell ref="B490:C490"/>
    <mergeCell ref="B228:D228"/>
    <mergeCell ref="B229:D229"/>
    <mergeCell ref="B230:D230"/>
    <mergeCell ref="B245:D245"/>
    <mergeCell ref="B243:D243"/>
    <mergeCell ref="B311:D311"/>
    <mergeCell ref="B312:D312"/>
    <mergeCell ref="B314:D314"/>
    <mergeCell ref="B315:D315"/>
    <mergeCell ref="B316:D316"/>
    <mergeCell ref="B264:D264"/>
    <mergeCell ref="B265:D265"/>
    <mergeCell ref="B328:D328"/>
    <mergeCell ref="B345:D345"/>
    <mergeCell ref="B346:D346"/>
    <mergeCell ref="B414:D414"/>
    <mergeCell ref="B334:D334"/>
    <mergeCell ref="B335:D335"/>
    <mergeCell ref="B327:D327"/>
    <mergeCell ref="B180:D181"/>
    <mergeCell ref="B183:D183"/>
    <mergeCell ref="B191:D191"/>
    <mergeCell ref="A186:G186"/>
    <mergeCell ref="B193:D193"/>
    <mergeCell ref="B188:J188"/>
    <mergeCell ref="A189:A190"/>
    <mergeCell ref="B189:D190"/>
    <mergeCell ref="E189:E190"/>
    <mergeCell ref="F189:F190"/>
    <mergeCell ref="G189:G190"/>
    <mergeCell ref="H189:J189"/>
    <mergeCell ref="B197:J197"/>
    <mergeCell ref="A198:A199"/>
    <mergeCell ref="B198:D199"/>
    <mergeCell ref="E198:E199"/>
    <mergeCell ref="B325:D325"/>
    <mergeCell ref="B326:D326"/>
    <mergeCell ref="B246:D246"/>
    <mergeCell ref="B244:D244"/>
    <mergeCell ref="B261:D261"/>
    <mergeCell ref="B214:D214"/>
    <mergeCell ref="B283:D283"/>
    <mergeCell ref="B284:D284"/>
    <mergeCell ref="B286:D286"/>
    <mergeCell ref="B276:D276"/>
    <mergeCell ref="B320:D320"/>
    <mergeCell ref="B321:D321"/>
    <mergeCell ref="B240:D240"/>
    <mergeCell ref="B251:D251"/>
    <mergeCell ref="B255:D255"/>
    <mergeCell ref="B253:D253"/>
    <mergeCell ref="B254:D254"/>
    <mergeCell ref="B249:D249"/>
    <mergeCell ref="B250:D250"/>
    <mergeCell ref="B252:D252"/>
    <mergeCell ref="B317:D317"/>
    <mergeCell ref="B313:D313"/>
    <mergeCell ref="B223:D223"/>
    <mergeCell ref="B224:D224"/>
    <mergeCell ref="B232:D232"/>
    <mergeCell ref="B237:D237"/>
    <mergeCell ref="B233:D233"/>
    <mergeCell ref="B236:D236"/>
    <mergeCell ref="A482:G482"/>
    <mergeCell ref="B472:D472"/>
    <mergeCell ref="B475:D475"/>
    <mergeCell ref="B476:D476"/>
    <mergeCell ref="B477:D477"/>
    <mergeCell ref="B478:D478"/>
    <mergeCell ref="B479:D479"/>
    <mergeCell ref="B385:D385"/>
    <mergeCell ref="B410:D410"/>
    <mergeCell ref="B411:D411"/>
    <mergeCell ref="B412:D412"/>
    <mergeCell ref="B418:D418"/>
    <mergeCell ref="B419:D419"/>
    <mergeCell ref="B420:D420"/>
    <mergeCell ref="B437:D437"/>
    <mergeCell ref="B438:D438"/>
    <mergeCell ref="B466:D466"/>
    <mergeCell ref="B467:D467"/>
    <mergeCell ref="B468:D468"/>
    <mergeCell ref="B450:D450"/>
    <mergeCell ref="A480:G480"/>
    <mergeCell ref="A481:G481"/>
    <mergeCell ref="B407:D407"/>
    <mergeCell ref="A33:A36"/>
    <mergeCell ref="B41:D41"/>
    <mergeCell ref="A38:A40"/>
    <mergeCell ref="B38:B40"/>
    <mergeCell ref="C33:C36"/>
    <mergeCell ref="C38:C40"/>
    <mergeCell ref="C42:C44"/>
    <mergeCell ref="B45:D45"/>
    <mergeCell ref="B42:B44"/>
    <mergeCell ref="A42:A44"/>
    <mergeCell ref="B37:D37"/>
    <mergeCell ref="C46:C48"/>
    <mergeCell ref="B49:D49"/>
    <mergeCell ref="A46:A48"/>
    <mergeCell ref="B46:B48"/>
    <mergeCell ref="B52:D52"/>
    <mergeCell ref="A50:A51"/>
    <mergeCell ref="B50:B51"/>
    <mergeCell ref="C50:C51"/>
    <mergeCell ref="B67:D67"/>
    <mergeCell ref="A59:G59"/>
    <mergeCell ref="A61:J61"/>
    <mergeCell ref="A62:A63"/>
    <mergeCell ref="B62:B63"/>
    <mergeCell ref="C62:C63"/>
    <mergeCell ref="D62:D63"/>
    <mergeCell ref="E62:E63"/>
    <mergeCell ref="F62:F63"/>
    <mergeCell ref="G62:G63"/>
    <mergeCell ref="H62:J62"/>
    <mergeCell ref="A64:A66"/>
    <mergeCell ref="B64:B66"/>
    <mergeCell ref="C64:C66"/>
    <mergeCell ref="A68:A71"/>
    <mergeCell ref="B68:B71"/>
    <mergeCell ref="C68:C71"/>
    <mergeCell ref="B77:D77"/>
    <mergeCell ref="A78:G78"/>
    <mergeCell ref="D129:G129"/>
    <mergeCell ref="B100:B101"/>
    <mergeCell ref="C100:C101"/>
    <mergeCell ref="B102:B104"/>
    <mergeCell ref="A105:G105"/>
    <mergeCell ref="G87:G88"/>
    <mergeCell ref="D104:E104"/>
    <mergeCell ref="A100:A101"/>
    <mergeCell ref="G100:G101"/>
    <mergeCell ref="F100:F101"/>
    <mergeCell ref="D100:E101"/>
    <mergeCell ref="D102:E102"/>
    <mergeCell ref="D95:E95"/>
    <mergeCell ref="B95:B96"/>
    <mergeCell ref="A99:J99"/>
    <mergeCell ref="D96:E96"/>
    <mergeCell ref="A80:J80"/>
    <mergeCell ref="A86:J86"/>
    <mergeCell ref="G93:G94"/>
    <mergeCell ref="B110:B111"/>
    <mergeCell ref="D108:G109"/>
    <mergeCell ref="D110:G110"/>
    <mergeCell ref="D111:G111"/>
    <mergeCell ref="A107:J107"/>
    <mergeCell ref="H108:J108"/>
    <mergeCell ref="A108:A109"/>
    <mergeCell ref="B138:D138"/>
    <mergeCell ref="B139:D139"/>
    <mergeCell ref="A130:G130"/>
    <mergeCell ref="B140:D140"/>
    <mergeCell ref="A132:J132"/>
    <mergeCell ref="B133:J133"/>
    <mergeCell ref="A134:A135"/>
    <mergeCell ref="B134:D135"/>
    <mergeCell ref="E134:E135"/>
    <mergeCell ref="F134:F135"/>
    <mergeCell ref="G134:G135"/>
    <mergeCell ref="H134:J134"/>
    <mergeCell ref="B136:D136"/>
    <mergeCell ref="D89:E89"/>
    <mergeCell ref="B76:D76"/>
    <mergeCell ref="H93:J93"/>
    <mergeCell ref="H81:J81"/>
    <mergeCell ref="A84:G84"/>
    <mergeCell ref="A81:A82"/>
    <mergeCell ref="B81:B82"/>
    <mergeCell ref="C81:C82"/>
    <mergeCell ref="D81:D82"/>
    <mergeCell ref="E81:E82"/>
    <mergeCell ref="F81:F82"/>
    <mergeCell ref="G81:G82"/>
    <mergeCell ref="B141:D141"/>
    <mergeCell ref="B142:D142"/>
    <mergeCell ref="B143:D143"/>
    <mergeCell ref="B7:J7"/>
    <mergeCell ref="H100:J100"/>
    <mergeCell ref="B108:B109"/>
    <mergeCell ref="C108:C109"/>
    <mergeCell ref="D103:E103"/>
    <mergeCell ref="C73:C75"/>
    <mergeCell ref="A92:J92"/>
    <mergeCell ref="A93:A94"/>
    <mergeCell ref="B93:B94"/>
    <mergeCell ref="C93:C94"/>
    <mergeCell ref="D93:E94"/>
    <mergeCell ref="F93:F94"/>
    <mergeCell ref="A97:G97"/>
    <mergeCell ref="H87:J87"/>
    <mergeCell ref="A90:G90"/>
    <mergeCell ref="F87:F88"/>
    <mergeCell ref="A87:A88"/>
    <mergeCell ref="A73:A75"/>
    <mergeCell ref="B87:B88"/>
    <mergeCell ref="C87:C88"/>
    <mergeCell ref="D87:E88"/>
  </mergeCells>
  <pageMargins left="0.37" right="0.19685039370078741" top="0.43307086614173229" bottom="0.31496062992125984" header="0.31496062992125984" footer="0.19685039370078741"/>
  <pageSetup paperSize="9" scale="63" fitToHeight="7" orientation="portrait" r:id="rId1"/>
  <rowBreaks count="1" manualBreakCount="1">
    <brk id="88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FF"/>
    <pageSetUpPr fitToPage="1"/>
  </sheetPr>
  <dimension ref="A1:M399"/>
  <sheetViews>
    <sheetView view="pageBreakPreview" topLeftCell="A51" zoomScale="90" zoomScaleSheetLayoutView="90" workbookViewId="0">
      <selection activeCell="A63" sqref="A63:G63"/>
    </sheetView>
  </sheetViews>
  <sheetFormatPr defaultColWidth="8.85546875" defaultRowHeight="15" x14ac:dyDescent="0.25"/>
  <cols>
    <col min="1" max="1" width="4.5703125" style="59" customWidth="1"/>
    <col min="2" max="2" width="8.85546875" style="59"/>
    <col min="3" max="3" width="18.7109375" style="59" customWidth="1"/>
    <col min="4" max="4" width="23.5703125" style="59" customWidth="1"/>
    <col min="5" max="5" width="12.140625" style="59" customWidth="1"/>
    <col min="6" max="6" width="15.7109375" style="59" customWidth="1"/>
    <col min="7" max="7" width="15.140625" style="59" customWidth="1"/>
    <col min="8" max="8" width="17.85546875" style="59" customWidth="1"/>
    <col min="9" max="9" width="17.140625" style="59" customWidth="1"/>
    <col min="10" max="10" width="16" style="59" customWidth="1"/>
    <col min="11" max="11" width="15.85546875" style="59" customWidth="1"/>
    <col min="12" max="12" width="16" style="59" customWidth="1"/>
    <col min="13" max="13" width="14" style="59" customWidth="1"/>
    <col min="14" max="16384" width="8.85546875" style="59"/>
  </cols>
  <sheetData>
    <row r="1" spans="1:10" x14ac:dyDescent="0.25">
      <c r="A1"/>
      <c r="B1"/>
      <c r="C1"/>
      <c r="D1"/>
      <c r="E1"/>
      <c r="F1"/>
      <c r="G1"/>
      <c r="H1"/>
      <c r="I1"/>
      <c r="J1"/>
    </row>
    <row r="2" spans="1:10" ht="19.149999999999999" customHeight="1" x14ac:dyDescent="0.3">
      <c r="A2"/>
      <c r="B2"/>
      <c r="C2" s="1315" t="s">
        <v>168</v>
      </c>
      <c r="D2" s="1315"/>
      <c r="E2" s="1315"/>
      <c r="F2" s="1315"/>
      <c r="G2" s="1315"/>
      <c r="H2" s="1315"/>
      <c r="I2" s="1315"/>
      <c r="J2" s="1316">
        <v>6</v>
      </c>
    </row>
    <row r="3" spans="1:10" ht="19.149999999999999" customHeight="1" x14ac:dyDescent="0.3">
      <c r="A3" s="44"/>
      <c r="B3" s="44"/>
      <c r="C3" s="121"/>
      <c r="D3" s="121"/>
      <c r="E3" s="129" t="s">
        <v>169</v>
      </c>
      <c r="F3" s="129">
        <f>'расшифровка 4'!F3</f>
        <v>2025</v>
      </c>
      <c r="G3" s="122" t="s">
        <v>170</v>
      </c>
      <c r="H3" s="121"/>
      <c r="I3" s="121"/>
      <c r="J3" s="1317"/>
    </row>
    <row r="4" spans="1:10" ht="19.149999999999999" customHeight="1" x14ac:dyDescent="0.3">
      <c r="A4" s="44"/>
      <c r="B4" s="44"/>
      <c r="C4" s="121"/>
      <c r="D4" s="1315" t="str">
        <f>'расшифровка 4'!D4:H4</f>
        <v>и  плановый период   2026  -  2027 г.г.</v>
      </c>
      <c r="E4" s="1315"/>
      <c r="F4" s="1315"/>
      <c r="G4" s="1315"/>
      <c r="H4" s="1315"/>
      <c r="I4" s="121"/>
      <c r="J4"/>
    </row>
    <row r="5" spans="1:10" ht="18" customHeight="1" x14ac:dyDescent="0.3">
      <c r="A5" s="44"/>
      <c r="B5" s="1318" t="s">
        <v>525</v>
      </c>
      <c r="C5" s="1318"/>
      <c r="D5" s="1318"/>
      <c r="E5" s="1318"/>
      <c r="F5" s="1318"/>
      <c r="G5" s="1318"/>
      <c r="H5" s="1318"/>
      <c r="I5" s="1318"/>
      <c r="J5" s="1318"/>
    </row>
    <row r="6" spans="1:10" ht="15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</row>
    <row r="7" spans="1:10" ht="21.95" customHeight="1" x14ac:dyDescent="0.25">
      <c r="A7" s="44"/>
      <c r="B7" s="44"/>
      <c r="C7" s="1319">
        <f>'расшифровка 4'!B7:I7</f>
        <v>0</v>
      </c>
      <c r="D7" s="1319"/>
      <c r="E7" s="1319"/>
      <c r="F7" s="1319"/>
      <c r="G7" s="1319"/>
      <c r="H7" s="1319"/>
      <c r="I7" s="1319"/>
      <c r="J7" s="44"/>
    </row>
    <row r="8" spans="1:10" ht="15.75" x14ac:dyDescent="0.25">
      <c r="A8" s="44"/>
      <c r="B8" s="44"/>
      <c r="C8" s="1665" t="s">
        <v>172</v>
      </c>
      <c r="D8" s="1665"/>
      <c r="E8" s="1665"/>
      <c r="F8" s="1665"/>
      <c r="G8" s="1665"/>
      <c r="H8" s="1665"/>
      <c r="I8" s="1665"/>
      <c r="J8" s="44"/>
    </row>
    <row r="9" spans="1:10" ht="15.95" customHeight="1" x14ac:dyDescent="0.25">
      <c r="A9" s="44"/>
      <c r="B9" s="44"/>
      <c r="C9" s="47"/>
      <c r="D9" s="47"/>
      <c r="E9" s="47"/>
      <c r="F9" s="47"/>
      <c r="G9" s="47"/>
      <c r="H9" s="47"/>
      <c r="I9" s="47"/>
      <c r="J9" s="44"/>
    </row>
    <row r="10" spans="1:10" ht="21.95" customHeight="1" x14ac:dyDescent="0.3">
      <c r="A10" s="44"/>
      <c r="B10" s="44"/>
      <c r="C10" s="48" t="s">
        <v>173</v>
      </c>
      <c r="D10" s="61"/>
      <c r="E10" s="62"/>
      <c r="F10" s="63"/>
      <c r="G10" s="64" t="s">
        <v>505</v>
      </c>
      <c r="H10" s="130" t="s">
        <v>174</v>
      </c>
      <c r="I10" s="61"/>
      <c r="J10" s="60"/>
    </row>
    <row r="11" spans="1:10" ht="15" customHeight="1" x14ac:dyDescent="0.25">
      <c r="A11" s="44"/>
      <c r="B11" s="44"/>
      <c r="C11" s="44"/>
      <c r="D11" s="44"/>
      <c r="E11" s="49" t="s">
        <v>212</v>
      </c>
      <c r="F11" s="49" t="s">
        <v>213</v>
      </c>
      <c r="G11" s="49" t="s">
        <v>214</v>
      </c>
      <c r="H11" s="44"/>
      <c r="I11" s="44"/>
      <c r="J11" s="44"/>
    </row>
    <row r="12" spans="1:10" ht="21.95" customHeight="1" x14ac:dyDescent="0.25">
      <c r="A12" s="1330" t="s">
        <v>99</v>
      </c>
      <c r="B12" s="1330"/>
      <c r="C12" s="1330"/>
      <c r="D12" s="1330"/>
      <c r="E12" s="1330"/>
      <c r="F12" s="1330"/>
      <c r="G12" s="1330"/>
      <c r="H12" s="1330"/>
      <c r="I12" s="1330"/>
      <c r="J12" s="1330"/>
    </row>
    <row r="13" spans="1:10" ht="21.95" customHeight="1" x14ac:dyDescent="0.25">
      <c r="A13" s="1358" t="s">
        <v>0</v>
      </c>
      <c r="B13" s="1358"/>
      <c r="C13" s="1358" t="s">
        <v>77</v>
      </c>
      <c r="D13" s="1358"/>
      <c r="E13" s="1358"/>
      <c r="F13" s="1358"/>
      <c r="G13" s="1358"/>
      <c r="H13" s="1358" t="s">
        <v>104</v>
      </c>
      <c r="I13" s="1358"/>
      <c r="J13" s="1358"/>
    </row>
    <row r="14" spans="1:10" ht="21.95" customHeight="1" x14ac:dyDescent="0.25">
      <c r="A14" s="1358"/>
      <c r="B14" s="1358"/>
      <c r="C14" s="1358"/>
      <c r="D14" s="1358"/>
      <c r="E14" s="1358"/>
      <c r="F14" s="1358"/>
      <c r="G14" s="1358"/>
      <c r="H14" s="51">
        <f>'расшифровка 4'!H14</f>
        <v>2025</v>
      </c>
      <c r="I14" s="51">
        <f>'расшифровка 4'!I14</f>
        <v>2026</v>
      </c>
      <c r="J14" s="51">
        <f>'расшифровка 4'!J14</f>
        <v>2027</v>
      </c>
    </row>
    <row r="15" spans="1:10" ht="21" customHeight="1" x14ac:dyDescent="0.25">
      <c r="A15" s="1595">
        <v>211</v>
      </c>
      <c r="B15" s="1595"/>
      <c r="C15" s="1542" t="s">
        <v>100</v>
      </c>
      <c r="D15" s="1543"/>
      <c r="E15" s="1543"/>
      <c r="F15" s="1543"/>
      <c r="G15" s="1544"/>
      <c r="H15" s="67"/>
      <c r="I15" s="67"/>
      <c r="J15" s="67"/>
    </row>
    <row r="16" spans="1:10" ht="21.95" customHeight="1" x14ac:dyDescent="0.25">
      <c r="A16" s="1321" t="s">
        <v>1</v>
      </c>
      <c r="B16" s="1322"/>
      <c r="C16" s="1322"/>
      <c r="D16" s="1322"/>
      <c r="E16" s="1322"/>
      <c r="F16" s="1322"/>
      <c r="G16" s="1323"/>
      <c r="H16" s="45">
        <f>H15</f>
        <v>0</v>
      </c>
      <c r="I16" s="45">
        <f t="shared" ref="I16:J16" si="0">I15</f>
        <v>0</v>
      </c>
      <c r="J16" s="45">
        <f t="shared" si="0"/>
        <v>0</v>
      </c>
    </row>
    <row r="17" spans="1:13" ht="19.7" customHeight="1" x14ac:dyDescent="0.25">
      <c r="B17" s="68" t="s">
        <v>79</v>
      </c>
      <c r="C17" s="68"/>
      <c r="D17" s="68"/>
    </row>
    <row r="18" spans="1:13" x14ac:dyDescent="0.25">
      <c r="A18" s="1359" t="s">
        <v>2</v>
      </c>
      <c r="B18" s="1359"/>
      <c r="C18" s="1359"/>
      <c r="D18" s="1359"/>
      <c r="E18" s="1359"/>
      <c r="F18" s="1359"/>
      <c r="G18" s="1359"/>
      <c r="H18" s="1359"/>
      <c r="I18" s="1359"/>
      <c r="J18" s="1359"/>
    </row>
    <row r="19" spans="1:13" ht="23.45" customHeight="1" x14ac:dyDescent="0.25">
      <c r="A19" s="1359"/>
      <c r="B19" s="1359"/>
      <c r="C19" s="1359"/>
      <c r="D19" s="1359"/>
      <c r="E19" s="1359"/>
      <c r="F19" s="1359"/>
      <c r="G19" s="1359"/>
      <c r="H19" s="1359"/>
      <c r="I19" s="1359"/>
      <c r="J19" s="1359"/>
    </row>
    <row r="20" spans="1:13" ht="21.95" customHeight="1" x14ac:dyDescent="0.25">
      <c r="A20" s="1358" t="s">
        <v>0</v>
      </c>
      <c r="B20" s="1358"/>
      <c r="C20" s="1358" t="s">
        <v>77</v>
      </c>
      <c r="D20" s="1358"/>
      <c r="E20" s="1358"/>
      <c r="F20" s="1358"/>
      <c r="G20" s="1358"/>
      <c r="H20" s="1358" t="s">
        <v>104</v>
      </c>
      <c r="I20" s="1358"/>
      <c r="J20" s="1358"/>
    </row>
    <row r="21" spans="1:13" ht="21.95" customHeight="1" x14ac:dyDescent="0.25">
      <c r="A21" s="1358"/>
      <c r="B21" s="1358"/>
      <c r="C21" s="1358"/>
      <c r="D21" s="1358"/>
      <c r="E21" s="1358"/>
      <c r="F21" s="1358"/>
      <c r="G21" s="1358"/>
      <c r="H21" s="66">
        <f>H14</f>
        <v>2025</v>
      </c>
      <c r="I21" s="66">
        <f>I14</f>
        <v>2026</v>
      </c>
      <c r="J21" s="66">
        <f>J14</f>
        <v>2027</v>
      </c>
    </row>
    <row r="22" spans="1:13" ht="21" customHeight="1" x14ac:dyDescent="0.25">
      <c r="A22" s="1595">
        <v>213</v>
      </c>
      <c r="B22" s="1595"/>
      <c r="C22" s="1542" t="s">
        <v>101</v>
      </c>
      <c r="D22" s="1543"/>
      <c r="E22" s="1543"/>
      <c r="F22" s="1543"/>
      <c r="G22" s="1544"/>
      <c r="H22" s="67"/>
      <c r="I22" s="67"/>
      <c r="J22" s="67"/>
      <c r="K22" s="69">
        <f>H15*30.2%</f>
        <v>0</v>
      </c>
      <c r="L22" s="69">
        <f>I15*30.2%</f>
        <v>0</v>
      </c>
      <c r="M22" s="69">
        <f>J15*30.2%</f>
        <v>0</v>
      </c>
    </row>
    <row r="23" spans="1:13" ht="21.95" customHeight="1" x14ac:dyDescent="0.25">
      <c r="A23" s="1321" t="s">
        <v>3</v>
      </c>
      <c r="B23" s="1322"/>
      <c r="C23" s="1322"/>
      <c r="D23" s="1322"/>
      <c r="E23" s="1322"/>
      <c r="F23" s="1322"/>
      <c r="G23" s="1323"/>
      <c r="H23" s="45">
        <f>H22</f>
        <v>0</v>
      </c>
      <c r="I23" s="45">
        <f t="shared" ref="I23:J23" si="1">I22</f>
        <v>0</v>
      </c>
      <c r="J23" s="45">
        <f t="shared" si="1"/>
        <v>0</v>
      </c>
    </row>
    <row r="25" spans="1:13" ht="21.95" customHeight="1" x14ac:dyDescent="0.25">
      <c r="A25" s="1596" t="s">
        <v>4</v>
      </c>
      <c r="B25" s="1596"/>
      <c r="C25" s="1596"/>
      <c r="D25" s="1596"/>
      <c r="E25" s="1596"/>
      <c r="F25" s="1596"/>
      <c r="G25" s="1596"/>
      <c r="H25" s="1596"/>
      <c r="I25" s="1596"/>
      <c r="J25" s="1596"/>
    </row>
    <row r="26" spans="1:13" ht="26.1" customHeight="1" x14ac:dyDescent="0.25">
      <c r="A26" s="1360" t="s">
        <v>106</v>
      </c>
      <c r="B26" s="1360" t="s">
        <v>0</v>
      </c>
      <c r="C26" s="1360" t="s">
        <v>105</v>
      </c>
      <c r="D26" s="1360" t="s">
        <v>77</v>
      </c>
      <c r="E26" s="1362" t="s">
        <v>49</v>
      </c>
      <c r="F26" s="1362" t="s">
        <v>87</v>
      </c>
      <c r="G26" s="1363" t="s">
        <v>110</v>
      </c>
      <c r="H26" s="1358" t="s">
        <v>104</v>
      </c>
      <c r="I26" s="1358"/>
      <c r="J26" s="1358"/>
    </row>
    <row r="27" spans="1:13" ht="50.25" customHeight="1" x14ac:dyDescent="0.25">
      <c r="A27" s="1361"/>
      <c r="B27" s="1361"/>
      <c r="C27" s="1361"/>
      <c r="D27" s="1361"/>
      <c r="E27" s="1362"/>
      <c r="F27" s="1362"/>
      <c r="G27" s="1363"/>
      <c r="H27" s="66">
        <f>H14</f>
        <v>2025</v>
      </c>
      <c r="I27" s="66">
        <f t="shared" ref="I27:J27" si="2">I14</f>
        <v>2026</v>
      </c>
      <c r="J27" s="66">
        <f t="shared" si="2"/>
        <v>2027</v>
      </c>
    </row>
    <row r="28" spans="1:13" ht="37.15" hidden="1" customHeight="1" x14ac:dyDescent="0.25">
      <c r="A28" s="1331">
        <v>1</v>
      </c>
      <c r="B28" s="1333">
        <v>212</v>
      </c>
      <c r="C28" s="1331" t="s">
        <v>5</v>
      </c>
      <c r="D28" s="11" t="s">
        <v>6</v>
      </c>
      <c r="E28" s="397"/>
      <c r="F28" s="397"/>
      <c r="G28" s="396"/>
      <c r="H28" s="101"/>
      <c r="I28" s="101"/>
      <c r="J28" s="101"/>
    </row>
    <row r="29" spans="1:13" ht="48.95" hidden="1" customHeight="1" x14ac:dyDescent="0.25">
      <c r="A29" s="1332"/>
      <c r="B29" s="1334"/>
      <c r="C29" s="1335"/>
      <c r="D29" s="439" t="s">
        <v>7</v>
      </c>
      <c r="E29" s="397"/>
      <c r="F29" s="397"/>
      <c r="G29" s="396"/>
      <c r="H29" s="101"/>
      <c r="I29" s="101"/>
      <c r="J29" s="101"/>
    </row>
    <row r="30" spans="1:13" ht="22.35" customHeight="1" x14ac:dyDescent="0.25">
      <c r="A30" s="436"/>
      <c r="B30" s="1336" t="s">
        <v>304</v>
      </c>
      <c r="C30" s="1336"/>
      <c r="D30" s="1336"/>
      <c r="E30" s="437"/>
      <c r="F30" s="437"/>
      <c r="G30" s="438"/>
      <c r="H30" s="256">
        <f>SUM(H28:H29)</f>
        <v>0</v>
      </c>
      <c r="I30" s="256">
        <f t="shared" ref="I30:J30" si="3">SUM(I28:I29)</f>
        <v>0</v>
      </c>
      <c r="J30" s="256">
        <f t="shared" si="3"/>
        <v>0</v>
      </c>
    </row>
    <row r="31" spans="1:13" ht="48.95" customHeight="1" x14ac:dyDescent="0.25">
      <c r="A31" s="1337">
        <v>2</v>
      </c>
      <c r="B31" s="1333">
        <v>222</v>
      </c>
      <c r="C31" s="1331" t="s">
        <v>8</v>
      </c>
      <c r="D31" s="11" t="s">
        <v>9</v>
      </c>
      <c r="E31" s="432"/>
      <c r="F31" s="432"/>
      <c r="G31" s="433"/>
      <c r="H31" s="434"/>
      <c r="I31" s="434"/>
      <c r="J31" s="434"/>
    </row>
    <row r="32" spans="1:13" ht="18" hidden="1" customHeight="1" x14ac:dyDescent="0.25">
      <c r="A32" s="1338"/>
      <c r="B32" s="1334"/>
      <c r="C32" s="1335"/>
      <c r="D32" s="70"/>
      <c r="E32" s="432"/>
      <c r="F32" s="432"/>
      <c r="G32" s="433"/>
      <c r="H32" s="434"/>
      <c r="I32" s="434"/>
      <c r="J32" s="434"/>
    </row>
    <row r="33" spans="1:10" ht="18" hidden="1" customHeight="1" x14ac:dyDescent="0.25">
      <c r="A33" s="1338"/>
      <c r="B33" s="1334"/>
      <c r="C33" s="1335"/>
      <c r="D33" s="70"/>
      <c r="E33" s="432"/>
      <c r="F33" s="432"/>
      <c r="G33" s="433"/>
      <c r="H33" s="434"/>
      <c r="I33" s="434"/>
      <c r="J33" s="434"/>
    </row>
    <row r="34" spans="1:10" ht="18" hidden="1" customHeight="1" x14ac:dyDescent="0.25">
      <c r="A34" s="1339"/>
      <c r="B34" s="1340"/>
      <c r="C34" s="1332"/>
      <c r="D34" s="70"/>
      <c r="E34" s="432"/>
      <c r="F34" s="432"/>
      <c r="G34" s="433"/>
      <c r="H34" s="434"/>
      <c r="I34" s="434"/>
      <c r="J34" s="434"/>
    </row>
    <row r="35" spans="1:10" ht="22.35" customHeight="1" x14ac:dyDescent="0.25">
      <c r="A35" s="436"/>
      <c r="B35" s="1336" t="s">
        <v>466</v>
      </c>
      <c r="C35" s="1336"/>
      <c r="D35" s="1336"/>
      <c r="E35" s="437"/>
      <c r="F35" s="437"/>
      <c r="G35" s="438"/>
      <c r="H35" s="256">
        <f>SUM(H31:H34)</f>
        <v>0</v>
      </c>
      <c r="I35" s="256">
        <f t="shared" ref="I35:J35" si="4">SUM(I31:I34)</f>
        <v>0</v>
      </c>
      <c r="J35" s="256">
        <f t="shared" si="4"/>
        <v>0</v>
      </c>
    </row>
    <row r="36" spans="1:10" ht="37.700000000000003" hidden="1" customHeight="1" x14ac:dyDescent="0.25">
      <c r="A36" s="1345">
        <v>3</v>
      </c>
      <c r="B36" s="1333">
        <v>226</v>
      </c>
      <c r="C36" s="1331" t="s">
        <v>10</v>
      </c>
      <c r="D36" s="11" t="s">
        <v>11</v>
      </c>
      <c r="E36" s="71"/>
      <c r="F36" s="67"/>
      <c r="G36" s="72"/>
      <c r="H36" s="67"/>
      <c r="I36" s="67"/>
      <c r="J36" s="67"/>
    </row>
    <row r="37" spans="1:10" ht="18" hidden="1" customHeight="1" x14ac:dyDescent="0.25">
      <c r="A37" s="1346"/>
      <c r="B37" s="1334"/>
      <c r="C37" s="1335"/>
      <c r="D37" s="70"/>
      <c r="E37" s="71"/>
      <c r="F37" s="67"/>
      <c r="G37" s="72"/>
      <c r="H37" s="67"/>
      <c r="I37" s="67"/>
      <c r="J37" s="67"/>
    </row>
    <row r="38" spans="1:10" ht="18" hidden="1" customHeight="1" x14ac:dyDescent="0.25">
      <c r="A38" s="1347"/>
      <c r="B38" s="1340"/>
      <c r="C38" s="1332"/>
      <c r="D38" s="70"/>
      <c r="E38" s="71"/>
      <c r="F38" s="67"/>
      <c r="G38" s="72"/>
      <c r="H38" s="67"/>
      <c r="I38" s="67"/>
      <c r="J38" s="67"/>
    </row>
    <row r="39" spans="1:10" ht="22.35" customHeight="1" x14ac:dyDescent="0.25">
      <c r="A39" s="436"/>
      <c r="B39" s="1336" t="s">
        <v>467</v>
      </c>
      <c r="C39" s="1336"/>
      <c r="D39" s="1336"/>
      <c r="E39" s="437"/>
      <c r="F39" s="437"/>
      <c r="G39" s="438"/>
      <c r="H39" s="256">
        <f>SUM(H36:H38)</f>
        <v>0</v>
      </c>
      <c r="I39" s="256">
        <f t="shared" ref="I39:J39" si="5">SUM(I36:I38)</f>
        <v>0</v>
      </c>
      <c r="J39" s="256">
        <f t="shared" si="5"/>
        <v>0</v>
      </c>
    </row>
    <row r="40" spans="1:10" ht="36.6" hidden="1" customHeight="1" x14ac:dyDescent="0.25">
      <c r="A40" s="1345">
        <v>4</v>
      </c>
      <c r="B40" s="1333">
        <v>262</v>
      </c>
      <c r="C40" s="1351" t="s">
        <v>470</v>
      </c>
      <c r="D40" s="11" t="s">
        <v>468</v>
      </c>
      <c r="E40" s="71"/>
      <c r="F40" s="67"/>
      <c r="G40" s="72"/>
      <c r="H40" s="67"/>
      <c r="I40" s="67"/>
      <c r="J40" s="67"/>
    </row>
    <row r="41" spans="1:10" ht="22.35" hidden="1" customHeight="1" x14ac:dyDescent="0.25">
      <c r="A41" s="1346"/>
      <c r="B41" s="1334"/>
      <c r="C41" s="1352"/>
      <c r="D41" s="70"/>
      <c r="E41" s="71"/>
      <c r="F41" s="67"/>
      <c r="G41" s="72"/>
      <c r="H41" s="67"/>
      <c r="I41" s="67"/>
      <c r="J41" s="67"/>
    </row>
    <row r="42" spans="1:10" ht="22.35" hidden="1" customHeight="1" x14ac:dyDescent="0.25">
      <c r="A42" s="1347"/>
      <c r="B42" s="1340"/>
      <c r="C42" s="1353"/>
      <c r="D42" s="70"/>
      <c r="E42" s="71"/>
      <c r="F42" s="67"/>
      <c r="G42" s="72"/>
      <c r="H42" s="67"/>
      <c r="I42" s="67"/>
      <c r="J42" s="67"/>
    </row>
    <row r="43" spans="1:10" ht="22.35" customHeight="1" x14ac:dyDescent="0.25">
      <c r="A43" s="436"/>
      <c r="B43" s="1336" t="s">
        <v>469</v>
      </c>
      <c r="C43" s="1336"/>
      <c r="D43" s="1336"/>
      <c r="E43" s="437"/>
      <c r="F43" s="437"/>
      <c r="G43" s="438"/>
      <c r="H43" s="256">
        <f>SUM(H40:H42)</f>
        <v>0</v>
      </c>
      <c r="I43" s="256">
        <f t="shared" ref="I43:J43" si="6">SUM(I40:I42)</f>
        <v>0</v>
      </c>
      <c r="J43" s="256">
        <f t="shared" si="6"/>
        <v>0</v>
      </c>
    </row>
    <row r="44" spans="1:10" ht="29.65" hidden="1" customHeight="1" x14ac:dyDescent="0.25">
      <c r="A44" s="1345">
        <v>5</v>
      </c>
      <c r="B44" s="1333">
        <v>266</v>
      </c>
      <c r="C44" s="1348" t="s">
        <v>471</v>
      </c>
      <c r="D44" s="440" t="s">
        <v>472</v>
      </c>
      <c r="E44" s="71"/>
      <c r="F44" s="67"/>
      <c r="G44" s="72"/>
      <c r="H44" s="67"/>
      <c r="I44" s="67"/>
      <c r="J44" s="67"/>
    </row>
    <row r="45" spans="1:10" ht="54" hidden="1" customHeight="1" x14ac:dyDescent="0.25">
      <c r="A45" s="1346"/>
      <c r="B45" s="1334"/>
      <c r="C45" s="1349"/>
      <c r="D45" s="11" t="s">
        <v>80</v>
      </c>
      <c r="E45" s="71"/>
      <c r="F45" s="67"/>
      <c r="G45" s="72"/>
      <c r="H45" s="67"/>
      <c r="I45" s="67"/>
      <c r="J45" s="67"/>
    </row>
    <row r="46" spans="1:10" ht="18" hidden="1" customHeight="1" x14ac:dyDescent="0.25">
      <c r="A46" s="1347"/>
      <c r="B46" s="1340"/>
      <c r="C46" s="1350"/>
      <c r="D46" s="70"/>
      <c r="E46" s="71"/>
      <c r="F46" s="67"/>
      <c r="G46" s="72"/>
      <c r="H46" s="67"/>
      <c r="I46" s="67"/>
      <c r="J46" s="67"/>
    </row>
    <row r="47" spans="1:10" ht="22.35" customHeight="1" x14ac:dyDescent="0.25">
      <c r="A47" s="436"/>
      <c r="B47" s="1336" t="s">
        <v>473</v>
      </c>
      <c r="C47" s="1336"/>
      <c r="D47" s="1336"/>
      <c r="E47" s="437"/>
      <c r="F47" s="437"/>
      <c r="G47" s="438"/>
      <c r="H47" s="256">
        <f>SUM(H44:H46)</f>
        <v>0</v>
      </c>
      <c r="I47" s="256">
        <f t="shared" ref="I47:J47" si="7">SUM(I44:I46)</f>
        <v>0</v>
      </c>
      <c r="J47" s="256">
        <f t="shared" si="7"/>
        <v>0</v>
      </c>
    </row>
    <row r="48" spans="1:10" ht="51.4" hidden="1" customHeight="1" x14ac:dyDescent="0.25">
      <c r="A48" s="1345">
        <v>6</v>
      </c>
      <c r="B48" s="1333">
        <v>290</v>
      </c>
      <c r="C48" s="1331" t="s">
        <v>12</v>
      </c>
      <c r="D48" s="11" t="s">
        <v>13</v>
      </c>
      <c r="E48" s="71"/>
      <c r="F48" s="67"/>
      <c r="G48" s="72"/>
      <c r="H48" s="67"/>
      <c r="I48" s="67"/>
      <c r="J48" s="67"/>
    </row>
    <row r="49" spans="1:11" ht="18" hidden="1" customHeight="1" x14ac:dyDescent="0.25">
      <c r="A49" s="1347"/>
      <c r="B49" s="1340"/>
      <c r="C49" s="1332"/>
      <c r="D49" s="70"/>
      <c r="E49" s="71"/>
      <c r="F49" s="67"/>
      <c r="G49" s="72"/>
      <c r="H49" s="67"/>
      <c r="I49" s="67"/>
      <c r="J49" s="67"/>
    </row>
    <row r="50" spans="1:11" ht="22.35" customHeight="1" x14ac:dyDescent="0.25">
      <c r="A50" s="436"/>
      <c r="B50" s="1336" t="s">
        <v>474</v>
      </c>
      <c r="C50" s="1336"/>
      <c r="D50" s="1336"/>
      <c r="E50" s="437"/>
      <c r="F50" s="437"/>
      <c r="G50" s="438"/>
      <c r="H50" s="256">
        <f>SUM(H48:H49)</f>
        <v>0</v>
      </c>
      <c r="I50" s="256">
        <f t="shared" ref="I50:J50" si="8">SUM(I48:I49)</f>
        <v>0</v>
      </c>
      <c r="J50" s="256">
        <f t="shared" si="8"/>
        <v>0</v>
      </c>
    </row>
    <row r="51" spans="1:11" ht="21.95" customHeight="1" x14ac:dyDescent="0.25">
      <c r="A51" s="1354" t="s">
        <v>14</v>
      </c>
      <c r="B51" s="1355"/>
      <c r="C51" s="1355"/>
      <c r="D51" s="1355"/>
      <c r="E51" s="1355"/>
      <c r="F51" s="1355"/>
      <c r="G51" s="1356"/>
      <c r="H51" s="9">
        <f>H30+H35+H39+H43+H47+H50</f>
        <v>0</v>
      </c>
      <c r="I51" s="9">
        <f t="shared" ref="I51:J51" si="9">I30+I35+I39+I43+I47+I50</f>
        <v>0</v>
      </c>
      <c r="J51" s="9">
        <f t="shared" si="9"/>
        <v>0</v>
      </c>
    </row>
    <row r="53" spans="1:11" ht="44.1" customHeight="1" x14ac:dyDescent="0.25">
      <c r="A53" s="1597" t="s">
        <v>107</v>
      </c>
      <c r="B53" s="1597"/>
      <c r="C53" s="1597"/>
      <c r="D53" s="1597"/>
      <c r="E53" s="1597"/>
      <c r="F53" s="1597"/>
      <c r="G53" s="1597"/>
      <c r="H53" s="1597"/>
      <c r="I53" s="1597"/>
      <c r="J53" s="1597"/>
    </row>
    <row r="54" spans="1:11" ht="26.1" customHeight="1" x14ac:dyDescent="0.25">
      <c r="A54" s="1360" t="s">
        <v>106</v>
      </c>
      <c r="B54" s="1360" t="s">
        <v>0</v>
      </c>
      <c r="C54" s="1360" t="s">
        <v>105</v>
      </c>
      <c r="D54" s="1360" t="s">
        <v>77</v>
      </c>
      <c r="E54" s="1362" t="s">
        <v>49</v>
      </c>
      <c r="F54" s="1362" t="s">
        <v>88</v>
      </c>
      <c r="G54" s="1363" t="s">
        <v>103</v>
      </c>
      <c r="H54" s="1358" t="s">
        <v>104</v>
      </c>
      <c r="I54" s="1358"/>
      <c r="J54" s="1358"/>
    </row>
    <row r="55" spans="1:11" ht="50.1" customHeight="1" x14ac:dyDescent="0.25">
      <c r="A55" s="1361"/>
      <c r="B55" s="1361"/>
      <c r="C55" s="1361"/>
      <c r="D55" s="1361"/>
      <c r="E55" s="1362"/>
      <c r="F55" s="1362"/>
      <c r="G55" s="1363"/>
      <c r="H55" s="66">
        <f>H14</f>
        <v>2025</v>
      </c>
      <c r="I55" s="66">
        <f t="shared" ref="I55:J55" si="10">I14</f>
        <v>2026</v>
      </c>
      <c r="J55" s="66">
        <f t="shared" si="10"/>
        <v>2027</v>
      </c>
    </row>
    <row r="56" spans="1:11" ht="52.7" hidden="1" customHeight="1" x14ac:dyDescent="0.25">
      <c r="A56" s="115">
        <v>1</v>
      </c>
      <c r="B56" s="116">
        <v>290</v>
      </c>
      <c r="C56" s="112" t="s">
        <v>12</v>
      </c>
      <c r="D56" s="70" t="s">
        <v>13</v>
      </c>
      <c r="E56" s="71"/>
      <c r="F56" s="67"/>
      <c r="G56" s="72"/>
      <c r="H56" s="67"/>
      <c r="I56" s="67"/>
      <c r="J56" s="67"/>
    </row>
    <row r="57" spans="1:11" ht="21.95" customHeight="1" x14ac:dyDescent="0.25">
      <c r="A57" s="1599" t="s">
        <v>15</v>
      </c>
      <c r="B57" s="1600"/>
      <c r="C57" s="1600"/>
      <c r="D57" s="1600"/>
      <c r="E57" s="1600"/>
      <c r="F57" s="1600"/>
      <c r="G57" s="1601"/>
      <c r="H57" s="74">
        <f>SUM(H56:H56)</f>
        <v>0</v>
      </c>
      <c r="I57" s="74">
        <f>SUM(I56:I56)</f>
        <v>0</v>
      </c>
      <c r="J57" s="74">
        <f>SUM(J56:J56)</f>
        <v>0</v>
      </c>
    </row>
    <row r="59" spans="1:11" ht="21.95" customHeight="1" x14ac:dyDescent="0.25">
      <c r="A59" s="1359" t="s">
        <v>16</v>
      </c>
      <c r="B59" s="1359"/>
      <c r="C59" s="1359"/>
      <c r="D59" s="1359"/>
      <c r="E59" s="1359"/>
      <c r="F59" s="1359"/>
      <c r="G59" s="1359"/>
      <c r="H59" s="1359"/>
      <c r="I59" s="1359"/>
      <c r="J59" s="1359"/>
    </row>
    <row r="60" spans="1:11" ht="26.1" customHeight="1" x14ac:dyDescent="0.25">
      <c r="A60" s="1360" t="s">
        <v>106</v>
      </c>
      <c r="B60" s="1360" t="s">
        <v>0</v>
      </c>
      <c r="C60" s="1360" t="s">
        <v>105</v>
      </c>
      <c r="D60" s="1360" t="s">
        <v>77</v>
      </c>
      <c r="E60" s="1362" t="s">
        <v>49</v>
      </c>
      <c r="F60" s="1362" t="s">
        <v>88</v>
      </c>
      <c r="G60" s="1363" t="s">
        <v>103</v>
      </c>
      <c r="H60" s="1358" t="s">
        <v>104</v>
      </c>
      <c r="I60" s="1358"/>
      <c r="J60" s="1358"/>
    </row>
    <row r="61" spans="1:11" ht="50.1" customHeight="1" x14ac:dyDescent="0.25">
      <c r="A61" s="1361"/>
      <c r="B61" s="1361"/>
      <c r="C61" s="1361"/>
      <c r="D61" s="1361"/>
      <c r="E61" s="1362"/>
      <c r="F61" s="1362"/>
      <c r="G61" s="1363"/>
      <c r="H61" s="66">
        <f>H14</f>
        <v>2025</v>
      </c>
      <c r="I61" s="66">
        <f t="shared" ref="I61:J61" si="11">I14</f>
        <v>2026</v>
      </c>
      <c r="J61" s="66">
        <f t="shared" si="11"/>
        <v>2027</v>
      </c>
      <c r="K61" s="59">
        <v>202</v>
      </c>
    </row>
    <row r="62" spans="1:11" ht="53.1" hidden="1" customHeight="1" x14ac:dyDescent="0.25">
      <c r="A62" s="115">
        <v>1</v>
      </c>
      <c r="B62" s="116">
        <v>290</v>
      </c>
      <c r="C62" s="112" t="s">
        <v>12</v>
      </c>
      <c r="D62" s="70" t="s">
        <v>17</v>
      </c>
      <c r="E62" s="71"/>
      <c r="F62" s="67"/>
      <c r="G62" s="72"/>
      <c r="H62" s="67"/>
      <c r="I62" s="67"/>
      <c r="J62" s="67"/>
    </row>
    <row r="63" spans="1:11" ht="21.95" customHeight="1" x14ac:dyDescent="0.25">
      <c r="A63" s="1364" t="s">
        <v>15</v>
      </c>
      <c r="B63" s="1365"/>
      <c r="C63" s="1365"/>
      <c r="D63" s="1365"/>
      <c r="E63" s="1365"/>
      <c r="F63" s="1365"/>
      <c r="G63" s="1366"/>
      <c r="H63" s="9">
        <f>SUM(H62:H62)</f>
        <v>0</v>
      </c>
      <c r="I63" s="9">
        <f>SUM(I62:I62)</f>
        <v>0</v>
      </c>
      <c r="J63" s="9">
        <f>SUM(J62:J62)</f>
        <v>0</v>
      </c>
    </row>
    <row r="65" spans="1:10" ht="50.1" customHeight="1" x14ac:dyDescent="0.25">
      <c r="A65" s="1598" t="s">
        <v>108</v>
      </c>
      <c r="B65" s="1598"/>
      <c r="C65" s="1598"/>
      <c r="D65" s="1598"/>
      <c r="E65" s="1598"/>
      <c r="F65" s="1598"/>
      <c r="G65" s="1598"/>
      <c r="H65" s="1598"/>
      <c r="I65" s="1598"/>
      <c r="J65" s="1598"/>
    </row>
    <row r="66" spans="1:10" ht="21.95" customHeight="1" x14ac:dyDescent="0.25">
      <c r="A66" s="1360" t="s">
        <v>106</v>
      </c>
      <c r="B66" s="1360" t="s">
        <v>0</v>
      </c>
      <c r="C66" s="1360" t="s">
        <v>105</v>
      </c>
      <c r="D66" s="1360" t="s">
        <v>77</v>
      </c>
      <c r="E66" s="1592"/>
      <c r="F66" s="1362" t="s">
        <v>35</v>
      </c>
      <c r="G66" s="1362" t="s">
        <v>89</v>
      </c>
      <c r="H66" s="1358" t="s">
        <v>104</v>
      </c>
      <c r="I66" s="1358"/>
      <c r="J66" s="1358"/>
    </row>
    <row r="67" spans="1:10" ht="21.95" customHeight="1" x14ac:dyDescent="0.25">
      <c r="A67" s="1361"/>
      <c r="B67" s="1361"/>
      <c r="C67" s="1361"/>
      <c r="D67" s="1593"/>
      <c r="E67" s="1594"/>
      <c r="F67" s="1362"/>
      <c r="G67" s="1362"/>
      <c r="H67" s="66">
        <f>H14</f>
        <v>2025</v>
      </c>
      <c r="I67" s="66">
        <f t="shared" ref="I67:J67" si="12">I14</f>
        <v>2026</v>
      </c>
      <c r="J67" s="66">
        <f t="shared" si="12"/>
        <v>2027</v>
      </c>
    </row>
    <row r="68" spans="1:10" ht="84.2" hidden="1" customHeight="1" x14ac:dyDescent="0.25">
      <c r="A68" s="115">
        <v>1</v>
      </c>
      <c r="B68" s="116">
        <v>290</v>
      </c>
      <c r="C68" s="112" t="s">
        <v>12</v>
      </c>
      <c r="D68" s="1590" t="s">
        <v>18</v>
      </c>
      <c r="E68" s="1591"/>
      <c r="F68" s="67"/>
      <c r="G68" s="72"/>
      <c r="H68" s="67"/>
      <c r="I68" s="67"/>
      <c r="J68" s="67"/>
    </row>
    <row r="69" spans="1:10" ht="21.95" customHeight="1" x14ac:dyDescent="0.25">
      <c r="A69" s="1321" t="s">
        <v>19</v>
      </c>
      <c r="B69" s="1322"/>
      <c r="C69" s="1322"/>
      <c r="D69" s="1322"/>
      <c r="E69" s="1322"/>
      <c r="F69" s="1322"/>
      <c r="G69" s="1323"/>
      <c r="H69" s="9">
        <f>SUM(H68:H68)</f>
        <v>0</v>
      </c>
      <c r="I69" s="9">
        <f>SUM(I68:I68)</f>
        <v>0</v>
      </c>
      <c r="J69" s="9">
        <f>SUM(J68:J68)</f>
        <v>0</v>
      </c>
    </row>
    <row r="71" spans="1:10" ht="21.95" customHeight="1" x14ac:dyDescent="0.25">
      <c r="A71" s="1359" t="s">
        <v>20</v>
      </c>
      <c r="B71" s="1359"/>
      <c r="C71" s="1359"/>
      <c r="D71" s="1359"/>
      <c r="E71" s="1359"/>
      <c r="F71" s="1359"/>
      <c r="G71" s="1359"/>
      <c r="H71" s="1359"/>
      <c r="I71" s="1359"/>
      <c r="J71" s="1586"/>
    </row>
    <row r="72" spans="1:10" ht="21.95" customHeight="1" x14ac:dyDescent="0.25">
      <c r="A72" s="1360" t="s">
        <v>106</v>
      </c>
      <c r="B72" s="1360" t="s">
        <v>0</v>
      </c>
      <c r="C72" s="1360" t="s">
        <v>105</v>
      </c>
      <c r="D72" s="1360" t="s">
        <v>77</v>
      </c>
      <c r="E72" s="1592"/>
      <c r="F72" s="1362" t="s">
        <v>21</v>
      </c>
      <c r="G72" s="1362" t="s">
        <v>22</v>
      </c>
      <c r="H72" s="1358" t="s">
        <v>104</v>
      </c>
      <c r="I72" s="1358"/>
      <c r="J72" s="1358"/>
    </row>
    <row r="73" spans="1:10" ht="23.45" customHeight="1" x14ac:dyDescent="0.25">
      <c r="A73" s="1361"/>
      <c r="B73" s="1361"/>
      <c r="C73" s="1361"/>
      <c r="D73" s="1593"/>
      <c r="E73" s="1594"/>
      <c r="F73" s="1362"/>
      <c r="G73" s="1362"/>
      <c r="H73" s="66">
        <f>H14</f>
        <v>2025</v>
      </c>
      <c r="I73" s="66">
        <f t="shared" ref="I73:J73" si="13">I14</f>
        <v>2026</v>
      </c>
      <c r="J73" s="66">
        <f t="shared" si="13"/>
        <v>2027</v>
      </c>
    </row>
    <row r="74" spans="1:10" ht="21.95" customHeight="1" x14ac:dyDescent="0.25">
      <c r="A74" s="21">
        <v>1</v>
      </c>
      <c r="B74" s="1333">
        <v>290</v>
      </c>
      <c r="C74" s="19" t="s">
        <v>12</v>
      </c>
      <c r="D74" s="1374" t="s">
        <v>23</v>
      </c>
      <c r="E74" s="1375"/>
      <c r="F74" s="75"/>
      <c r="G74" s="76">
        <f>'расшифровка 4'!G95</f>
        <v>2.1999999999999999E-2</v>
      </c>
      <c r="H74" s="67"/>
      <c r="I74" s="67"/>
      <c r="J74" s="67"/>
    </row>
    <row r="75" spans="1:10" ht="21.95" customHeight="1" x14ac:dyDescent="0.25">
      <c r="A75" s="21">
        <v>2</v>
      </c>
      <c r="B75" s="1340"/>
      <c r="C75" s="19" t="s">
        <v>12</v>
      </c>
      <c r="D75" s="1374" t="s">
        <v>24</v>
      </c>
      <c r="E75" s="1375"/>
      <c r="F75" s="67"/>
      <c r="G75" s="76" t="s">
        <v>109</v>
      </c>
      <c r="H75" s="67"/>
      <c r="I75" s="67"/>
      <c r="J75" s="67"/>
    </row>
    <row r="76" spans="1:10" ht="21.95" customHeight="1" x14ac:dyDescent="0.25">
      <c r="A76" s="1321" t="s">
        <v>25</v>
      </c>
      <c r="B76" s="1322"/>
      <c r="C76" s="1322"/>
      <c r="D76" s="1322"/>
      <c r="E76" s="1322"/>
      <c r="F76" s="1322"/>
      <c r="G76" s="1323"/>
      <c r="H76" s="9">
        <f>H74+H75</f>
        <v>0</v>
      </c>
      <c r="I76" s="9">
        <f t="shared" ref="I76:J76" si="14">I74+I75</f>
        <v>0</v>
      </c>
      <c r="J76" s="9">
        <f t="shared" si="14"/>
        <v>0</v>
      </c>
    </row>
    <row r="78" spans="1:10" ht="21.95" customHeight="1" x14ac:dyDescent="0.25">
      <c r="A78" s="1359" t="s">
        <v>26</v>
      </c>
      <c r="B78" s="1359"/>
      <c r="C78" s="1359"/>
      <c r="D78" s="1359"/>
      <c r="E78" s="1359"/>
      <c r="F78" s="1359"/>
      <c r="G78" s="1359"/>
      <c r="H78" s="1359"/>
      <c r="I78" s="1359"/>
      <c r="J78" s="1586"/>
    </row>
    <row r="79" spans="1:10" ht="21.95" customHeight="1" x14ac:dyDescent="0.25">
      <c r="A79" s="1360" t="s">
        <v>106</v>
      </c>
      <c r="B79" s="1360" t="s">
        <v>0</v>
      </c>
      <c r="C79" s="1360" t="s">
        <v>105</v>
      </c>
      <c r="D79" s="1418" t="s">
        <v>77</v>
      </c>
      <c r="E79" s="1418"/>
      <c r="F79" s="1588" t="s">
        <v>27</v>
      </c>
      <c r="G79" s="1407" t="s">
        <v>28</v>
      </c>
      <c r="H79" s="1358" t="s">
        <v>104</v>
      </c>
      <c r="I79" s="1358"/>
      <c r="J79" s="1358"/>
    </row>
    <row r="80" spans="1:10" ht="44.25" customHeight="1" x14ac:dyDescent="0.25">
      <c r="A80" s="1361"/>
      <c r="B80" s="1361"/>
      <c r="C80" s="1361"/>
      <c r="D80" s="1418"/>
      <c r="E80" s="1418"/>
      <c r="F80" s="1589"/>
      <c r="G80" s="1409"/>
      <c r="H80" s="66">
        <f>H14</f>
        <v>2025</v>
      </c>
      <c r="I80" s="66">
        <f t="shared" ref="I80:J80" si="15">I14</f>
        <v>2026</v>
      </c>
      <c r="J80" s="66">
        <f t="shared" si="15"/>
        <v>2027</v>
      </c>
    </row>
    <row r="81" spans="1:10" ht="21.95" customHeight="1" x14ac:dyDescent="0.25">
      <c r="A81" s="115">
        <v>1</v>
      </c>
      <c r="B81" s="1587">
        <v>290</v>
      </c>
      <c r="C81" s="112" t="s">
        <v>12</v>
      </c>
      <c r="D81" s="1380" t="s">
        <v>29</v>
      </c>
      <c r="E81" s="1380"/>
      <c r="F81" s="5"/>
      <c r="G81" s="2"/>
      <c r="H81" s="67"/>
      <c r="I81" s="67"/>
      <c r="J81" s="67"/>
    </row>
    <row r="82" spans="1:10" ht="35.85" customHeight="1" x14ac:dyDescent="0.25">
      <c r="A82" s="115">
        <v>2</v>
      </c>
      <c r="B82" s="1587"/>
      <c r="C82" s="112" t="s">
        <v>12</v>
      </c>
      <c r="D82" s="1381" t="s">
        <v>81</v>
      </c>
      <c r="E82" s="1382"/>
      <c r="F82" s="4" t="s">
        <v>30</v>
      </c>
      <c r="G82" s="1" t="s">
        <v>30</v>
      </c>
      <c r="H82" s="67"/>
      <c r="I82" s="67"/>
      <c r="J82" s="67"/>
    </row>
    <row r="83" spans="1:10" ht="21.95" customHeight="1" x14ac:dyDescent="0.25">
      <c r="A83" s="115">
        <v>3</v>
      </c>
      <c r="B83" s="1587"/>
      <c r="C83" s="112" t="s">
        <v>12</v>
      </c>
      <c r="D83" s="1383"/>
      <c r="E83" s="1384"/>
      <c r="F83" s="4" t="s">
        <v>30</v>
      </c>
      <c r="G83" s="1" t="s">
        <v>30</v>
      </c>
      <c r="H83" s="67"/>
      <c r="I83" s="67"/>
      <c r="J83" s="67"/>
    </row>
    <row r="84" spans="1:10" ht="21.95" customHeight="1" x14ac:dyDescent="0.25">
      <c r="A84" s="1321" t="s">
        <v>31</v>
      </c>
      <c r="B84" s="1322"/>
      <c r="C84" s="1322"/>
      <c r="D84" s="1322"/>
      <c r="E84" s="1322"/>
      <c r="F84" s="1322"/>
      <c r="G84" s="1323"/>
      <c r="H84" s="9">
        <f>SUM(H81:H83)</f>
        <v>0</v>
      </c>
      <c r="I84" s="9">
        <f t="shared" ref="I84:J84" si="16">SUM(I81:I83)</f>
        <v>0</v>
      </c>
      <c r="J84" s="9">
        <f t="shared" si="16"/>
        <v>0</v>
      </c>
    </row>
    <row r="86" spans="1:10" ht="21.95" customHeight="1" x14ac:dyDescent="0.25">
      <c r="A86" s="1359" t="s">
        <v>32</v>
      </c>
      <c r="B86" s="1359"/>
      <c r="C86" s="1359"/>
      <c r="D86" s="1359"/>
      <c r="E86" s="1359"/>
      <c r="F86" s="1359"/>
      <c r="G86" s="1359"/>
      <c r="H86" s="1359"/>
      <c r="I86" s="1359"/>
      <c r="J86" s="1586"/>
    </row>
    <row r="87" spans="1:10" ht="21.95" customHeight="1" x14ac:dyDescent="0.25">
      <c r="A87" s="1360" t="s">
        <v>106</v>
      </c>
      <c r="B87" s="1360" t="s">
        <v>0</v>
      </c>
      <c r="C87" s="1360" t="s">
        <v>105</v>
      </c>
      <c r="D87" s="1358" t="s">
        <v>77</v>
      </c>
      <c r="E87" s="1358"/>
      <c r="F87" s="1358"/>
      <c r="G87" s="1358"/>
      <c r="H87" s="1358" t="s">
        <v>104</v>
      </c>
      <c r="I87" s="1358"/>
      <c r="J87" s="1358"/>
    </row>
    <row r="88" spans="1:10" ht="21.95" customHeight="1" x14ac:dyDescent="0.25">
      <c r="A88" s="1361"/>
      <c r="B88" s="1361"/>
      <c r="C88" s="1361"/>
      <c r="D88" s="1358"/>
      <c r="E88" s="1358"/>
      <c r="F88" s="1358"/>
      <c r="G88" s="1358"/>
      <c r="H88" s="66">
        <f>H14</f>
        <v>2025</v>
      </c>
      <c r="I88" s="66">
        <f t="shared" ref="I88:J88" si="17">I14</f>
        <v>2026</v>
      </c>
      <c r="J88" s="66">
        <f t="shared" si="17"/>
        <v>2027</v>
      </c>
    </row>
    <row r="89" spans="1:10" ht="21.95" customHeight="1" x14ac:dyDescent="0.25">
      <c r="A89" s="115">
        <v>1</v>
      </c>
      <c r="B89" s="1385">
        <v>290</v>
      </c>
      <c r="C89" s="112" t="s">
        <v>12</v>
      </c>
      <c r="D89" s="1581" t="s">
        <v>97</v>
      </c>
      <c r="E89" s="1582"/>
      <c r="F89" s="1582"/>
      <c r="G89" s="1583"/>
      <c r="H89" s="67"/>
      <c r="I89" s="67"/>
      <c r="J89" s="67"/>
    </row>
    <row r="90" spans="1:10" ht="21.95" customHeight="1" x14ac:dyDescent="0.25">
      <c r="A90" s="115">
        <v>2</v>
      </c>
      <c r="B90" s="1386"/>
      <c r="C90" s="112" t="s">
        <v>12</v>
      </c>
      <c r="D90" s="1390"/>
      <c r="E90" s="1391"/>
      <c r="F90" s="1391"/>
      <c r="G90" s="1392"/>
      <c r="H90" s="67"/>
      <c r="I90" s="67"/>
      <c r="J90" s="67"/>
    </row>
    <row r="91" spans="1:10" ht="21.95" customHeight="1" x14ac:dyDescent="0.25">
      <c r="A91" s="1321" t="s">
        <v>33</v>
      </c>
      <c r="B91" s="1322"/>
      <c r="C91" s="1322"/>
      <c r="D91" s="1322"/>
      <c r="E91" s="1322"/>
      <c r="F91" s="1322"/>
      <c r="G91" s="1323"/>
      <c r="H91" s="9">
        <f>SUM(H89:H90)</f>
        <v>0</v>
      </c>
      <c r="I91" s="9">
        <f t="shared" ref="I91:J91" si="18">SUM(I89:I90)</f>
        <v>0</v>
      </c>
      <c r="J91" s="9">
        <f t="shared" si="18"/>
        <v>0</v>
      </c>
    </row>
    <row r="93" spans="1:10" ht="35.25" customHeight="1" x14ac:dyDescent="0.25">
      <c r="A93" s="1359" t="s">
        <v>34</v>
      </c>
      <c r="B93" s="1359"/>
      <c r="C93" s="1359"/>
      <c r="D93" s="1359"/>
      <c r="E93" s="1359"/>
      <c r="F93" s="1359"/>
      <c r="G93" s="1359"/>
      <c r="H93" s="1359"/>
      <c r="I93" s="1359"/>
      <c r="J93" s="1586"/>
    </row>
    <row r="94" spans="1:10" ht="28.5" customHeight="1" x14ac:dyDescent="0.25">
      <c r="A94" s="1360" t="s">
        <v>106</v>
      </c>
      <c r="B94" s="1418" t="s">
        <v>0</v>
      </c>
      <c r="C94" s="1418" t="s">
        <v>105</v>
      </c>
      <c r="D94" s="1358" t="s">
        <v>77</v>
      </c>
      <c r="E94" s="1418" t="s">
        <v>82</v>
      </c>
      <c r="F94" s="1570" t="s">
        <v>35</v>
      </c>
      <c r="G94" s="1363" t="s">
        <v>111</v>
      </c>
      <c r="H94" s="1358" t="s">
        <v>104</v>
      </c>
      <c r="I94" s="1358"/>
      <c r="J94" s="1358"/>
    </row>
    <row r="95" spans="1:10" ht="21.95" customHeight="1" x14ac:dyDescent="0.25">
      <c r="A95" s="1361"/>
      <c r="B95" s="1418"/>
      <c r="C95" s="1418"/>
      <c r="D95" s="1358"/>
      <c r="E95" s="1418"/>
      <c r="F95" s="1570"/>
      <c r="G95" s="1363"/>
      <c r="H95" s="66">
        <f>H14</f>
        <v>2025</v>
      </c>
      <c r="I95" s="66">
        <f t="shared" ref="I95:J95" si="19">I14</f>
        <v>2026</v>
      </c>
      <c r="J95" s="66">
        <f t="shared" si="19"/>
        <v>2027</v>
      </c>
    </row>
    <row r="96" spans="1:10" ht="29.65" customHeight="1" x14ac:dyDescent="0.25">
      <c r="A96" s="1577">
        <v>1</v>
      </c>
      <c r="B96" s="1385">
        <v>225</v>
      </c>
      <c r="C96" s="1407" t="s">
        <v>36</v>
      </c>
      <c r="D96" s="117" t="s">
        <v>37</v>
      </c>
      <c r="E96" s="118"/>
      <c r="F96" s="119"/>
      <c r="G96" s="120"/>
      <c r="H96" s="28" t="s">
        <v>30</v>
      </c>
      <c r="I96" s="28" t="s">
        <v>30</v>
      </c>
      <c r="J96" s="28" t="s">
        <v>30</v>
      </c>
    </row>
    <row r="97" spans="1:10" ht="21.95" customHeight="1" x14ac:dyDescent="0.25">
      <c r="A97" s="1578"/>
      <c r="B97" s="1406"/>
      <c r="C97" s="1408"/>
      <c r="D97" s="77"/>
      <c r="E97" s="78" t="s">
        <v>95</v>
      </c>
      <c r="F97" s="71"/>
      <c r="G97" s="123" t="e">
        <f>H97/F97</f>
        <v>#DIV/0!</v>
      </c>
      <c r="H97" s="67"/>
      <c r="I97" s="67"/>
      <c r="J97" s="67"/>
    </row>
    <row r="98" spans="1:10" ht="21.95" customHeight="1" x14ac:dyDescent="0.25">
      <c r="A98" s="1578"/>
      <c r="B98" s="1406"/>
      <c r="C98" s="1408"/>
      <c r="D98" s="77"/>
      <c r="E98" s="78" t="s">
        <v>95</v>
      </c>
      <c r="F98" s="71"/>
      <c r="G98" s="123" t="e">
        <f t="shared" ref="G98:G110" si="20">H98/F98</f>
        <v>#DIV/0!</v>
      </c>
      <c r="H98" s="67"/>
      <c r="I98" s="67"/>
      <c r="J98" s="67"/>
    </row>
    <row r="99" spans="1:10" ht="21.95" customHeight="1" x14ac:dyDescent="0.25">
      <c r="A99" s="1578"/>
      <c r="B99" s="1406"/>
      <c r="C99" s="1408"/>
      <c r="D99" s="77"/>
      <c r="E99" s="78" t="s">
        <v>95</v>
      </c>
      <c r="F99" s="71"/>
      <c r="G99" s="123" t="e">
        <f t="shared" si="20"/>
        <v>#DIV/0!</v>
      </c>
      <c r="H99" s="67"/>
      <c r="I99" s="67"/>
      <c r="J99" s="67"/>
    </row>
    <row r="100" spans="1:10" ht="21.95" customHeight="1" x14ac:dyDescent="0.25">
      <c r="A100" s="1578"/>
      <c r="B100" s="1406"/>
      <c r="C100" s="1408"/>
      <c r="D100" s="77"/>
      <c r="E100" s="78" t="s">
        <v>95</v>
      </c>
      <c r="F100" s="71"/>
      <c r="G100" s="123" t="e">
        <f t="shared" si="20"/>
        <v>#DIV/0!</v>
      </c>
      <c r="H100" s="67"/>
      <c r="I100" s="67"/>
      <c r="J100" s="67"/>
    </row>
    <row r="101" spans="1:10" ht="21.95" customHeight="1" x14ac:dyDescent="0.25">
      <c r="A101" s="1578"/>
      <c r="B101" s="1406"/>
      <c r="C101" s="1408"/>
      <c r="D101" s="77"/>
      <c r="E101" s="78" t="s">
        <v>95</v>
      </c>
      <c r="F101" s="71"/>
      <c r="G101" s="123" t="e">
        <f t="shared" si="20"/>
        <v>#DIV/0!</v>
      </c>
      <c r="H101" s="67"/>
      <c r="I101" s="67"/>
      <c r="J101" s="67"/>
    </row>
    <row r="102" spans="1:10" ht="21.95" customHeight="1" x14ac:dyDescent="0.25">
      <c r="A102" s="1578"/>
      <c r="B102" s="1406"/>
      <c r="C102" s="1408"/>
      <c r="D102" s="77"/>
      <c r="E102" s="78" t="s">
        <v>95</v>
      </c>
      <c r="F102" s="71"/>
      <c r="G102" s="123" t="e">
        <f t="shared" si="20"/>
        <v>#DIV/0!</v>
      </c>
      <c r="H102" s="67"/>
      <c r="I102" s="67"/>
      <c r="J102" s="67"/>
    </row>
    <row r="103" spans="1:10" ht="21.95" customHeight="1" x14ac:dyDescent="0.25">
      <c r="A103" s="1579"/>
      <c r="B103" s="1386"/>
      <c r="C103" s="1409"/>
      <c r="D103" s="1398" t="s">
        <v>383</v>
      </c>
      <c r="E103" s="1399"/>
      <c r="F103" s="1399"/>
      <c r="G103" s="1400"/>
      <c r="H103" s="256">
        <f>SUM(H97:H102)</f>
        <v>0</v>
      </c>
      <c r="I103" s="256">
        <f t="shared" ref="I103:J103" si="21">SUM(I97:I102)</f>
        <v>0</v>
      </c>
      <c r="J103" s="256">
        <f t="shared" si="21"/>
        <v>0</v>
      </c>
    </row>
    <row r="104" spans="1:10" ht="21.95" customHeight="1" x14ac:dyDescent="0.25">
      <c r="A104" s="1577">
        <v>2</v>
      </c>
      <c r="B104" s="1385">
        <v>226</v>
      </c>
      <c r="C104" s="1407" t="s">
        <v>10</v>
      </c>
      <c r="D104" s="77"/>
      <c r="E104" s="78" t="s">
        <v>95</v>
      </c>
      <c r="F104" s="71"/>
      <c r="G104" s="123" t="e">
        <f t="shared" si="20"/>
        <v>#DIV/0!</v>
      </c>
      <c r="H104" s="67"/>
      <c r="I104" s="67"/>
      <c r="J104" s="67"/>
    </row>
    <row r="105" spans="1:10" ht="21.95" customHeight="1" x14ac:dyDescent="0.25">
      <c r="A105" s="1578"/>
      <c r="B105" s="1406"/>
      <c r="C105" s="1408"/>
      <c r="D105" s="77"/>
      <c r="E105" s="78" t="s">
        <v>95</v>
      </c>
      <c r="F105" s="71"/>
      <c r="G105" s="123" t="e">
        <f t="shared" si="20"/>
        <v>#DIV/0!</v>
      </c>
      <c r="H105" s="67"/>
      <c r="I105" s="67"/>
      <c r="J105" s="67"/>
    </row>
    <row r="106" spans="1:10" ht="21.95" customHeight="1" x14ac:dyDescent="0.25">
      <c r="A106" s="1578"/>
      <c r="B106" s="1406"/>
      <c r="C106" s="1408"/>
      <c r="D106" s="77"/>
      <c r="E106" s="78" t="s">
        <v>95</v>
      </c>
      <c r="F106" s="71"/>
      <c r="G106" s="123" t="e">
        <f>H106/F106</f>
        <v>#DIV/0!</v>
      </c>
      <c r="H106" s="67"/>
      <c r="I106" s="67"/>
      <c r="J106" s="67"/>
    </row>
    <row r="107" spans="1:10" ht="21.95" customHeight="1" x14ac:dyDescent="0.25">
      <c r="A107" s="1578"/>
      <c r="B107" s="1406"/>
      <c r="C107" s="1408"/>
      <c r="D107" s="77"/>
      <c r="E107" s="78" t="s">
        <v>95</v>
      </c>
      <c r="F107" s="71"/>
      <c r="G107" s="123" t="e">
        <f t="shared" si="20"/>
        <v>#DIV/0!</v>
      </c>
      <c r="H107" s="67"/>
      <c r="I107" s="67"/>
      <c r="J107" s="67"/>
    </row>
    <row r="108" spans="1:10" ht="21.95" customHeight="1" x14ac:dyDescent="0.25">
      <c r="A108" s="1578"/>
      <c r="B108" s="1406"/>
      <c r="C108" s="1408"/>
      <c r="D108" s="77"/>
      <c r="E108" s="78" t="s">
        <v>95</v>
      </c>
      <c r="F108" s="71"/>
      <c r="G108" s="123" t="e">
        <f t="shared" si="20"/>
        <v>#DIV/0!</v>
      </c>
      <c r="H108" s="67"/>
      <c r="I108" s="67"/>
      <c r="J108" s="67"/>
    </row>
    <row r="109" spans="1:10" ht="21.95" customHeight="1" x14ac:dyDescent="0.25">
      <c r="A109" s="1578"/>
      <c r="B109" s="1406"/>
      <c r="C109" s="1408"/>
      <c r="D109" s="77"/>
      <c r="E109" s="78" t="s">
        <v>95</v>
      </c>
      <c r="F109" s="71"/>
      <c r="G109" s="123" t="e">
        <f t="shared" si="20"/>
        <v>#DIV/0!</v>
      </c>
      <c r="H109" s="67"/>
      <c r="I109" s="67"/>
      <c r="J109" s="67"/>
    </row>
    <row r="110" spans="1:10" ht="21.95" customHeight="1" x14ac:dyDescent="0.25">
      <c r="A110" s="1578"/>
      <c r="B110" s="1406"/>
      <c r="C110" s="1408"/>
      <c r="D110" s="77"/>
      <c r="E110" s="78" t="s">
        <v>95</v>
      </c>
      <c r="F110" s="71"/>
      <c r="G110" s="123" t="e">
        <f t="shared" si="20"/>
        <v>#DIV/0!</v>
      </c>
      <c r="H110" s="67"/>
      <c r="I110" s="67"/>
      <c r="J110" s="67"/>
    </row>
    <row r="111" spans="1:10" ht="21.95" customHeight="1" x14ac:dyDescent="0.25">
      <c r="A111" s="1579"/>
      <c r="B111" s="1386"/>
      <c r="C111" s="1409"/>
      <c r="D111" s="1398" t="s">
        <v>384</v>
      </c>
      <c r="E111" s="1399"/>
      <c r="F111" s="1399"/>
      <c r="G111" s="1400"/>
      <c r="H111" s="256">
        <f>SUM(H104:H110)</f>
        <v>0</v>
      </c>
      <c r="I111" s="256">
        <f t="shared" ref="I111:J111" si="22">SUM(I105:I110)</f>
        <v>0</v>
      </c>
      <c r="J111" s="256">
        <f t="shared" si="22"/>
        <v>0</v>
      </c>
    </row>
    <row r="112" spans="1:10" ht="22.5" customHeight="1" x14ac:dyDescent="0.25">
      <c r="A112" s="1321" t="s">
        <v>38</v>
      </c>
      <c r="B112" s="1322"/>
      <c r="C112" s="1322"/>
      <c r="D112" s="1322"/>
      <c r="E112" s="1322"/>
      <c r="F112" s="1322"/>
      <c r="G112" s="1323"/>
      <c r="H112" s="9">
        <f>H103+H111</f>
        <v>0</v>
      </c>
      <c r="I112" s="9">
        <f t="shared" ref="I112:J112" si="23">I103+I111</f>
        <v>0</v>
      </c>
      <c r="J112" s="9">
        <f t="shared" si="23"/>
        <v>0</v>
      </c>
    </row>
    <row r="113" spans="1:10" x14ac:dyDescent="0.25">
      <c r="A113" s="68"/>
      <c r="B113" s="68"/>
      <c r="C113" s="68"/>
      <c r="D113" s="68"/>
      <c r="E113" s="68"/>
      <c r="F113" s="68"/>
      <c r="G113" s="68"/>
    </row>
    <row r="114" spans="1:10" ht="30.95" customHeight="1" x14ac:dyDescent="0.25">
      <c r="A114" s="1666" t="s">
        <v>422</v>
      </c>
      <c r="B114" s="1666"/>
      <c r="C114" s="1666"/>
      <c r="D114" s="1666"/>
      <c r="E114" s="1666"/>
      <c r="F114" s="1666"/>
      <c r="G114" s="1666"/>
      <c r="H114" s="1666"/>
      <c r="I114" s="1666"/>
      <c r="J114" s="1666"/>
    </row>
    <row r="115" spans="1:10" ht="21.95" customHeight="1" x14ac:dyDescent="0.25">
      <c r="A115" s="1360" t="s">
        <v>106</v>
      </c>
      <c r="B115" s="1418" t="s">
        <v>0</v>
      </c>
      <c r="C115" s="1418" t="s">
        <v>105</v>
      </c>
      <c r="D115" s="1358" t="s">
        <v>77</v>
      </c>
      <c r="E115" s="1418" t="s">
        <v>82</v>
      </c>
      <c r="F115" s="1570" t="s">
        <v>35</v>
      </c>
      <c r="G115" s="1363" t="s">
        <v>111</v>
      </c>
      <c r="H115" s="1358" t="s">
        <v>104</v>
      </c>
      <c r="I115" s="1358"/>
      <c r="J115" s="1358"/>
    </row>
    <row r="116" spans="1:10" ht="29.25" customHeight="1" x14ac:dyDescent="0.25">
      <c r="A116" s="1361"/>
      <c r="B116" s="1418"/>
      <c r="C116" s="1418"/>
      <c r="D116" s="1358"/>
      <c r="E116" s="1418"/>
      <c r="F116" s="1570"/>
      <c r="G116" s="1363"/>
      <c r="H116" s="66">
        <f>H14</f>
        <v>2025</v>
      </c>
      <c r="I116" s="66">
        <f t="shared" ref="I116:J116" si="24">I14</f>
        <v>2026</v>
      </c>
      <c r="J116" s="66">
        <f t="shared" si="24"/>
        <v>2027</v>
      </c>
    </row>
    <row r="117" spans="1:10" ht="22.35" customHeight="1" x14ac:dyDescent="0.25">
      <c r="A117" s="1403">
        <v>1</v>
      </c>
      <c r="B117" s="1385">
        <v>226</v>
      </c>
      <c r="C117" s="1407" t="s">
        <v>10</v>
      </c>
      <c r="D117" s="362"/>
      <c r="E117" s="78" t="s">
        <v>95</v>
      </c>
      <c r="F117" s="71"/>
      <c r="G117" s="79" t="e">
        <f>H117/F117</f>
        <v>#DIV/0!</v>
      </c>
      <c r="H117" s="67"/>
      <c r="I117" s="67"/>
      <c r="J117" s="67"/>
    </row>
    <row r="118" spans="1:10" ht="22.35" hidden="1" customHeight="1" x14ac:dyDescent="0.25">
      <c r="A118" s="1404"/>
      <c r="B118" s="1406"/>
      <c r="C118" s="1408"/>
      <c r="D118" s="362"/>
      <c r="E118" s="78" t="s">
        <v>95</v>
      </c>
      <c r="F118" s="71"/>
      <c r="G118" s="79" t="e">
        <f t="shared" ref="G118:G120" si="25">H118/F118</f>
        <v>#DIV/0!</v>
      </c>
      <c r="H118" s="67"/>
      <c r="I118" s="67"/>
      <c r="J118" s="67"/>
    </row>
    <row r="119" spans="1:10" ht="22.35" hidden="1" customHeight="1" x14ac:dyDescent="0.25">
      <c r="A119" s="1404"/>
      <c r="B119" s="1406"/>
      <c r="C119" s="1408"/>
      <c r="D119" s="362"/>
      <c r="E119" s="78" t="s">
        <v>95</v>
      </c>
      <c r="F119" s="71"/>
      <c r="G119" s="79" t="e">
        <f t="shared" si="25"/>
        <v>#DIV/0!</v>
      </c>
      <c r="H119" s="67"/>
      <c r="I119" s="67"/>
      <c r="J119" s="67"/>
    </row>
    <row r="120" spans="1:10" ht="22.35" hidden="1" customHeight="1" x14ac:dyDescent="0.25">
      <c r="A120" s="1404"/>
      <c r="B120" s="1406"/>
      <c r="C120" s="1408"/>
      <c r="D120" s="362"/>
      <c r="E120" s="78" t="s">
        <v>95</v>
      </c>
      <c r="F120" s="71"/>
      <c r="G120" s="79" t="e">
        <f t="shared" si="25"/>
        <v>#DIV/0!</v>
      </c>
      <c r="H120" s="67"/>
      <c r="I120" s="67"/>
      <c r="J120" s="67"/>
    </row>
    <row r="121" spans="1:10" ht="22.35" customHeight="1" x14ac:dyDescent="0.25">
      <c r="A121" s="1405"/>
      <c r="B121" s="1386"/>
      <c r="C121" s="1409"/>
      <c r="D121" s="1398" t="s">
        <v>384</v>
      </c>
      <c r="E121" s="1399"/>
      <c r="F121" s="1399"/>
      <c r="G121" s="1400"/>
      <c r="H121" s="256">
        <f>SUM(H117:H120)</f>
        <v>0</v>
      </c>
      <c r="I121" s="256">
        <f t="shared" ref="I121:J121" si="26">SUM(I117:I120)</f>
        <v>0</v>
      </c>
      <c r="J121" s="256">
        <f t="shared" si="26"/>
        <v>0</v>
      </c>
    </row>
    <row r="122" spans="1:10" ht="22.35" customHeight="1" x14ac:dyDescent="0.25">
      <c r="A122" s="1403">
        <v>2</v>
      </c>
      <c r="B122" s="1385">
        <v>310</v>
      </c>
      <c r="C122" s="1407" t="s">
        <v>332</v>
      </c>
      <c r="D122" s="363"/>
      <c r="E122" s="78" t="s">
        <v>95</v>
      </c>
      <c r="F122" s="71"/>
      <c r="G122" s="79" t="e">
        <f>H122/F122</f>
        <v>#DIV/0!</v>
      </c>
      <c r="H122" s="67"/>
      <c r="I122" s="67"/>
      <c r="J122" s="67"/>
    </row>
    <row r="123" spans="1:10" ht="22.35" hidden="1" customHeight="1" x14ac:dyDescent="0.25">
      <c r="A123" s="1404"/>
      <c r="B123" s="1406"/>
      <c r="C123" s="1408"/>
      <c r="D123" s="363"/>
      <c r="E123" s="78" t="s">
        <v>95</v>
      </c>
      <c r="F123" s="71"/>
      <c r="G123" s="79" t="e">
        <f t="shared" ref="G123:G125" si="27">H123/F123</f>
        <v>#DIV/0!</v>
      </c>
      <c r="H123" s="67"/>
      <c r="I123" s="67"/>
      <c r="J123" s="67"/>
    </row>
    <row r="124" spans="1:10" ht="22.35" hidden="1" customHeight="1" x14ac:dyDescent="0.25">
      <c r="A124" s="1404"/>
      <c r="B124" s="1406"/>
      <c r="C124" s="1408"/>
      <c r="D124" s="363"/>
      <c r="E124" s="78" t="s">
        <v>95</v>
      </c>
      <c r="F124" s="71"/>
      <c r="G124" s="79" t="e">
        <f t="shared" si="27"/>
        <v>#DIV/0!</v>
      </c>
      <c r="H124" s="67"/>
      <c r="I124" s="67"/>
      <c r="J124" s="67"/>
    </row>
    <row r="125" spans="1:10" ht="22.35" hidden="1" customHeight="1" x14ac:dyDescent="0.25">
      <c r="A125" s="1404"/>
      <c r="B125" s="1406"/>
      <c r="C125" s="1408"/>
      <c r="D125" s="363"/>
      <c r="E125" s="78" t="s">
        <v>95</v>
      </c>
      <c r="F125" s="71"/>
      <c r="G125" s="79" t="e">
        <f t="shared" si="27"/>
        <v>#DIV/0!</v>
      </c>
      <c r="H125" s="67"/>
      <c r="I125" s="67"/>
      <c r="J125" s="67"/>
    </row>
    <row r="126" spans="1:10" ht="21.95" customHeight="1" x14ac:dyDescent="0.25">
      <c r="A126" s="1405"/>
      <c r="B126" s="1386"/>
      <c r="C126" s="1409"/>
      <c r="D126" s="1398" t="s">
        <v>423</v>
      </c>
      <c r="E126" s="1399"/>
      <c r="F126" s="1399"/>
      <c r="G126" s="1400"/>
      <c r="H126" s="256">
        <f>SUM(H122:H125)</f>
        <v>0</v>
      </c>
      <c r="I126" s="256">
        <f t="shared" ref="I126:J126" si="28">SUM(I122:I125)</f>
        <v>0</v>
      </c>
      <c r="J126" s="256">
        <f t="shared" si="28"/>
        <v>0</v>
      </c>
    </row>
    <row r="127" spans="1:10" ht="21.95" customHeight="1" x14ac:dyDescent="0.25">
      <c r="A127" s="1321" t="s">
        <v>296</v>
      </c>
      <c r="B127" s="1322"/>
      <c r="C127" s="1322"/>
      <c r="D127" s="1322"/>
      <c r="E127" s="1322"/>
      <c r="F127" s="1322"/>
      <c r="G127" s="1323"/>
      <c r="H127" s="9">
        <f>H121+H126</f>
        <v>0</v>
      </c>
      <c r="I127" s="9">
        <f t="shared" ref="I127:J127" si="29">I121+I126</f>
        <v>0</v>
      </c>
      <c r="J127" s="9">
        <f t="shared" si="29"/>
        <v>0</v>
      </c>
    </row>
    <row r="129" spans="1:10" ht="21.95" customHeight="1" x14ac:dyDescent="0.25">
      <c r="A129" s="1575" t="s">
        <v>112</v>
      </c>
      <c r="B129" s="1575"/>
      <c r="C129" s="1575"/>
      <c r="D129" s="1575"/>
      <c r="E129" s="1575"/>
      <c r="F129" s="1575"/>
      <c r="G129" s="1575"/>
      <c r="H129" s="1575"/>
      <c r="I129" s="1575"/>
      <c r="J129" s="1576"/>
    </row>
    <row r="130" spans="1:10" ht="21.95" customHeight="1" x14ac:dyDescent="0.25">
      <c r="B130" s="1563" t="s">
        <v>39</v>
      </c>
      <c r="C130" s="1563"/>
      <c r="D130" s="1563"/>
      <c r="E130" s="1563"/>
      <c r="F130" s="1563"/>
      <c r="G130" s="1563"/>
      <c r="H130" s="1563"/>
      <c r="I130" s="1563"/>
      <c r="J130" s="1563"/>
    </row>
    <row r="131" spans="1:10" ht="21.95" customHeight="1" x14ac:dyDescent="0.25">
      <c r="A131" s="1418" t="s">
        <v>106</v>
      </c>
      <c r="B131" s="1358" t="s">
        <v>113</v>
      </c>
      <c r="C131" s="1358"/>
      <c r="D131" s="1358"/>
      <c r="E131" s="1570" t="s">
        <v>90</v>
      </c>
      <c r="F131" s="1570" t="s">
        <v>91</v>
      </c>
      <c r="G131" s="1363" t="s">
        <v>114</v>
      </c>
      <c r="H131" s="1358" t="s">
        <v>104</v>
      </c>
      <c r="I131" s="1358"/>
      <c r="J131" s="1358"/>
    </row>
    <row r="132" spans="1:10" ht="27.75" customHeight="1" x14ac:dyDescent="0.25">
      <c r="A132" s="1418"/>
      <c r="B132" s="1358"/>
      <c r="C132" s="1358"/>
      <c r="D132" s="1358"/>
      <c r="E132" s="1570"/>
      <c r="F132" s="1570"/>
      <c r="G132" s="1363"/>
      <c r="H132" s="66">
        <f>H14</f>
        <v>2025</v>
      </c>
      <c r="I132" s="66">
        <f t="shared" ref="I132:J132" si="30">I14</f>
        <v>2026</v>
      </c>
      <c r="J132" s="66">
        <f t="shared" si="30"/>
        <v>2027</v>
      </c>
    </row>
    <row r="133" spans="1:10" ht="15.95" customHeight="1" x14ac:dyDescent="0.25">
      <c r="A133" s="80">
        <v>1</v>
      </c>
      <c r="B133" s="1412">
        <v>2</v>
      </c>
      <c r="C133" s="1412"/>
      <c r="D133" s="1412"/>
      <c r="E133" s="81">
        <v>3</v>
      </c>
      <c r="F133" s="81">
        <v>4</v>
      </c>
      <c r="G133" s="81">
        <v>5</v>
      </c>
      <c r="H133" s="113">
        <v>6</v>
      </c>
      <c r="I133" s="113">
        <v>7</v>
      </c>
      <c r="J133" s="113">
        <v>8</v>
      </c>
    </row>
    <row r="134" spans="1:10" ht="31.5" customHeight="1" x14ac:dyDescent="0.25">
      <c r="A134" s="21"/>
      <c r="B134" s="1460" t="s">
        <v>40</v>
      </c>
      <c r="C134" s="1461"/>
      <c r="D134" s="1462"/>
      <c r="E134" s="71"/>
      <c r="F134" s="71"/>
      <c r="G134" s="7" t="e">
        <f>H134/F134/E134</f>
        <v>#DIV/0!</v>
      </c>
      <c r="H134" s="67"/>
      <c r="I134" s="67"/>
      <c r="J134" s="67"/>
    </row>
    <row r="135" spans="1:10" ht="17.100000000000001" hidden="1" customHeight="1" x14ac:dyDescent="0.25">
      <c r="A135" s="21"/>
      <c r="B135" s="1413" t="s">
        <v>41</v>
      </c>
      <c r="C135" s="1414"/>
      <c r="D135" s="1415"/>
      <c r="E135" s="71"/>
      <c r="F135" s="71"/>
      <c r="G135" s="7" t="e">
        <f>H135/F135/E135</f>
        <v>#DIV/0!</v>
      </c>
      <c r="H135" s="67"/>
      <c r="I135" s="67"/>
      <c r="J135" s="67"/>
    </row>
    <row r="136" spans="1:10" ht="17.100000000000001" hidden="1" customHeight="1" x14ac:dyDescent="0.25">
      <c r="A136" s="21"/>
      <c r="B136" s="1413" t="s">
        <v>83</v>
      </c>
      <c r="C136" s="1414"/>
      <c r="D136" s="1415"/>
      <c r="E136" s="71"/>
      <c r="F136" s="71"/>
      <c r="G136" s="7" t="e">
        <f t="shared" ref="G136:G143" si="31">H136/F136/E136</f>
        <v>#DIV/0!</v>
      </c>
      <c r="H136" s="67"/>
      <c r="I136" s="67"/>
      <c r="J136" s="67"/>
    </row>
    <row r="137" spans="1:10" ht="17.100000000000001" hidden="1" customHeight="1" x14ac:dyDescent="0.25">
      <c r="A137" s="21"/>
      <c r="B137" s="1413" t="s">
        <v>43</v>
      </c>
      <c r="C137" s="1414"/>
      <c r="D137" s="1415"/>
      <c r="E137" s="71"/>
      <c r="F137" s="71"/>
      <c r="G137" s="7" t="e">
        <f t="shared" si="31"/>
        <v>#DIV/0!</v>
      </c>
      <c r="H137" s="67"/>
      <c r="I137" s="67"/>
      <c r="J137" s="67"/>
    </row>
    <row r="138" spans="1:10" ht="17.100000000000001" hidden="1" customHeight="1" x14ac:dyDescent="0.25">
      <c r="A138" s="21"/>
      <c r="B138" s="1413" t="s">
        <v>46</v>
      </c>
      <c r="C138" s="1414"/>
      <c r="D138" s="1415"/>
      <c r="E138" s="71"/>
      <c r="F138" s="71"/>
      <c r="G138" s="7" t="e">
        <f t="shared" si="31"/>
        <v>#DIV/0!</v>
      </c>
      <c r="H138" s="67"/>
      <c r="I138" s="67"/>
      <c r="J138" s="67"/>
    </row>
    <row r="139" spans="1:10" ht="17.100000000000001" hidden="1" customHeight="1" x14ac:dyDescent="0.25">
      <c r="A139" s="21"/>
      <c r="B139" s="1413" t="s">
        <v>84</v>
      </c>
      <c r="C139" s="1414"/>
      <c r="D139" s="1415"/>
      <c r="E139" s="71"/>
      <c r="F139" s="71"/>
      <c r="G139" s="7" t="e">
        <f t="shared" si="31"/>
        <v>#DIV/0!</v>
      </c>
      <c r="H139" s="67"/>
      <c r="I139" s="67"/>
      <c r="J139" s="67"/>
    </row>
    <row r="140" spans="1:10" ht="17.100000000000001" hidden="1" customHeight="1" x14ac:dyDescent="0.25">
      <c r="A140" s="21"/>
      <c r="B140" s="1413" t="s">
        <v>44</v>
      </c>
      <c r="C140" s="1414"/>
      <c r="D140" s="1415"/>
      <c r="E140" s="71"/>
      <c r="F140" s="71"/>
      <c r="G140" s="7" t="e">
        <f t="shared" si="31"/>
        <v>#DIV/0!</v>
      </c>
      <c r="H140" s="67"/>
      <c r="I140" s="67"/>
      <c r="J140" s="67"/>
    </row>
    <row r="141" spans="1:10" ht="17.100000000000001" hidden="1" customHeight="1" x14ac:dyDescent="0.25">
      <c r="A141" s="21"/>
      <c r="B141" s="1413" t="s">
        <v>42</v>
      </c>
      <c r="C141" s="1414"/>
      <c r="D141" s="1415"/>
      <c r="E141" s="71"/>
      <c r="F141" s="71"/>
      <c r="G141" s="7" t="e">
        <f t="shared" si="31"/>
        <v>#DIV/0!</v>
      </c>
      <c r="H141" s="67"/>
      <c r="I141" s="67"/>
      <c r="J141" s="67"/>
    </row>
    <row r="142" spans="1:10" ht="17.100000000000001" hidden="1" customHeight="1" x14ac:dyDescent="0.25">
      <c r="A142" s="21"/>
      <c r="B142" s="1413" t="s">
        <v>45</v>
      </c>
      <c r="C142" s="1414"/>
      <c r="D142" s="1415"/>
      <c r="E142" s="71"/>
      <c r="F142" s="71"/>
      <c r="G142" s="7" t="e">
        <f t="shared" si="31"/>
        <v>#DIV/0!</v>
      </c>
      <c r="H142" s="67"/>
      <c r="I142" s="67"/>
      <c r="J142" s="67"/>
    </row>
    <row r="143" spans="1:10" ht="17.100000000000001" hidden="1" customHeight="1" x14ac:dyDescent="0.25">
      <c r="A143" s="21"/>
      <c r="B143" s="1413"/>
      <c r="C143" s="1414"/>
      <c r="D143" s="1415"/>
      <c r="E143" s="71"/>
      <c r="F143" s="71"/>
      <c r="G143" s="7" t="e">
        <f t="shared" si="31"/>
        <v>#DIV/0!</v>
      </c>
      <c r="H143" s="67"/>
      <c r="I143" s="67"/>
      <c r="J143" s="67"/>
    </row>
    <row r="144" spans="1:10" ht="21.95" customHeight="1" x14ac:dyDescent="0.25">
      <c r="A144" s="1321" t="s">
        <v>47</v>
      </c>
      <c r="B144" s="1322"/>
      <c r="C144" s="1322"/>
      <c r="D144" s="1322"/>
      <c r="E144" s="1322"/>
      <c r="F144" s="1322"/>
      <c r="G144" s="1323"/>
      <c r="H144" s="9">
        <f>SUM(H134:H143)</f>
        <v>0</v>
      </c>
      <c r="I144" s="9">
        <f t="shared" ref="I144:J144" si="32">SUM(I134:I143)</f>
        <v>0</v>
      </c>
      <c r="J144" s="9">
        <f t="shared" si="32"/>
        <v>0</v>
      </c>
    </row>
    <row r="146" spans="1:10" ht="21.95" customHeight="1" x14ac:dyDescent="0.25">
      <c r="B146" s="1563" t="s">
        <v>48</v>
      </c>
      <c r="C146" s="1563"/>
      <c r="D146" s="1563"/>
      <c r="E146" s="1563"/>
      <c r="F146" s="1563"/>
      <c r="G146" s="1563"/>
      <c r="H146" s="1563"/>
      <c r="I146" s="1563"/>
      <c r="J146" s="1563"/>
    </row>
    <row r="147" spans="1:10" ht="21.95" customHeight="1" x14ac:dyDescent="0.25">
      <c r="A147" s="1418" t="s">
        <v>106</v>
      </c>
      <c r="B147" s="1358" t="s">
        <v>77</v>
      </c>
      <c r="C147" s="1358"/>
      <c r="D147" s="1358"/>
      <c r="E147" s="1570" t="s">
        <v>49</v>
      </c>
      <c r="F147" s="1570" t="s">
        <v>115</v>
      </c>
      <c r="G147" s="1574" t="s">
        <v>116</v>
      </c>
      <c r="H147" s="1358" t="s">
        <v>104</v>
      </c>
      <c r="I147" s="1358"/>
      <c r="J147" s="1358"/>
    </row>
    <row r="148" spans="1:10" ht="34.700000000000003" customHeight="1" x14ac:dyDescent="0.25">
      <c r="A148" s="1418"/>
      <c r="B148" s="1358"/>
      <c r="C148" s="1358"/>
      <c r="D148" s="1358"/>
      <c r="E148" s="1570"/>
      <c r="F148" s="1570"/>
      <c r="G148" s="1574"/>
      <c r="H148" s="66">
        <f>H14</f>
        <v>2025</v>
      </c>
      <c r="I148" s="66">
        <f t="shared" ref="I148:J148" si="33">I14</f>
        <v>2026</v>
      </c>
      <c r="J148" s="66">
        <f t="shared" si="33"/>
        <v>2027</v>
      </c>
    </row>
    <row r="149" spans="1:10" ht="15.95" customHeight="1" x14ac:dyDescent="0.25">
      <c r="A149" s="80">
        <v>1</v>
      </c>
      <c r="B149" s="1412">
        <v>2</v>
      </c>
      <c r="C149" s="1412"/>
      <c r="D149" s="1412"/>
      <c r="E149" s="81">
        <v>3</v>
      </c>
      <c r="F149" s="81">
        <v>4</v>
      </c>
      <c r="G149" s="81">
        <v>5</v>
      </c>
      <c r="H149" s="113">
        <v>6</v>
      </c>
      <c r="I149" s="113">
        <v>7</v>
      </c>
      <c r="J149" s="113">
        <v>8</v>
      </c>
    </row>
    <row r="150" spans="1:10" ht="17.100000000000001" hidden="1" customHeight="1" x14ac:dyDescent="0.25">
      <c r="A150" s="21"/>
      <c r="B150" s="1413" t="s">
        <v>50</v>
      </c>
      <c r="C150" s="1414"/>
      <c r="D150" s="1415"/>
      <c r="E150" s="71" t="s">
        <v>117</v>
      </c>
      <c r="F150" s="71"/>
      <c r="G150" s="72"/>
      <c r="H150" s="67"/>
      <c r="I150" s="67"/>
      <c r="J150" s="67"/>
    </row>
    <row r="151" spans="1:10" ht="17.100000000000001" hidden="1" customHeight="1" x14ac:dyDescent="0.25">
      <c r="A151" s="21"/>
      <c r="B151" s="1413" t="s">
        <v>51</v>
      </c>
      <c r="C151" s="1414"/>
      <c r="D151" s="1415"/>
      <c r="E151" s="71"/>
      <c r="F151" s="67" t="e">
        <f>H151/E151/G151</f>
        <v>#DIV/0!</v>
      </c>
      <c r="G151" s="72"/>
      <c r="H151" s="67"/>
      <c r="I151" s="67"/>
      <c r="J151" s="67"/>
    </row>
    <row r="152" spans="1:10" ht="33" hidden="1" customHeight="1" x14ac:dyDescent="0.25">
      <c r="A152" s="21"/>
      <c r="B152" s="1460" t="s">
        <v>9</v>
      </c>
      <c r="C152" s="1461"/>
      <c r="D152" s="1462"/>
      <c r="E152" s="71"/>
      <c r="F152" s="67" t="e">
        <f>H152/E152/G152</f>
        <v>#DIV/0!</v>
      </c>
      <c r="G152" s="72"/>
      <c r="H152" s="67"/>
      <c r="I152" s="67"/>
      <c r="J152" s="67"/>
    </row>
    <row r="153" spans="1:10" ht="21.95" customHeight="1" x14ac:dyDescent="0.25">
      <c r="A153" s="1321" t="s">
        <v>52</v>
      </c>
      <c r="B153" s="1322"/>
      <c r="C153" s="1322"/>
      <c r="D153" s="1322"/>
      <c r="E153" s="1322"/>
      <c r="F153" s="1322"/>
      <c r="G153" s="1323"/>
      <c r="H153" s="9">
        <f>SUM(H150:H152)</f>
        <v>0</v>
      </c>
      <c r="I153" s="9">
        <f>SUM(I150:I152)</f>
        <v>0</v>
      </c>
      <c r="J153" s="9">
        <f>SUM(J150:J152)</f>
        <v>0</v>
      </c>
    </row>
    <row r="155" spans="1:10" ht="21.95" customHeight="1" x14ac:dyDescent="0.25">
      <c r="B155" s="1563" t="s">
        <v>118</v>
      </c>
      <c r="C155" s="1563"/>
      <c r="D155" s="1563"/>
      <c r="E155" s="1563"/>
      <c r="F155" s="1563"/>
      <c r="G155" s="1563"/>
      <c r="H155" s="1563"/>
      <c r="I155" s="1563"/>
      <c r="J155" s="1563"/>
    </row>
    <row r="156" spans="1:10" ht="21.95" customHeight="1" x14ac:dyDescent="0.25">
      <c r="A156" s="1418" t="s">
        <v>106</v>
      </c>
      <c r="B156" s="1358" t="s">
        <v>77</v>
      </c>
      <c r="C156" s="1358"/>
      <c r="D156" s="1358"/>
      <c r="E156" s="1418" t="s">
        <v>82</v>
      </c>
      <c r="F156" s="1363" t="s">
        <v>78</v>
      </c>
      <c r="G156" s="1363" t="s">
        <v>85</v>
      </c>
      <c r="H156" s="1358" t="s">
        <v>104</v>
      </c>
      <c r="I156" s="1358"/>
      <c r="J156" s="1358"/>
    </row>
    <row r="157" spans="1:10" ht="29.25" customHeight="1" x14ac:dyDescent="0.25">
      <c r="A157" s="1418"/>
      <c r="B157" s="1358"/>
      <c r="C157" s="1358"/>
      <c r="D157" s="1358"/>
      <c r="E157" s="1418"/>
      <c r="F157" s="1363"/>
      <c r="G157" s="1363"/>
      <c r="H157" s="66">
        <f>H14</f>
        <v>2025</v>
      </c>
      <c r="I157" s="66">
        <f t="shared" ref="I157:J157" si="34">I14</f>
        <v>2026</v>
      </c>
      <c r="J157" s="66">
        <f t="shared" si="34"/>
        <v>2027</v>
      </c>
    </row>
    <row r="158" spans="1:10" ht="15.95" customHeight="1" x14ac:dyDescent="0.25">
      <c r="A158" s="80">
        <v>1</v>
      </c>
      <c r="B158" s="1412">
        <v>2</v>
      </c>
      <c r="C158" s="1412"/>
      <c r="D158" s="1412"/>
      <c r="E158" s="81">
        <v>3</v>
      </c>
      <c r="F158" s="81">
        <v>4</v>
      </c>
      <c r="G158" s="81">
        <v>5</v>
      </c>
      <c r="H158" s="113">
        <v>6</v>
      </c>
      <c r="I158" s="113">
        <v>7</v>
      </c>
      <c r="J158" s="113">
        <v>8</v>
      </c>
    </row>
    <row r="159" spans="1:10" ht="23.45" hidden="1" customHeight="1" x14ac:dyDescent="0.25">
      <c r="A159" s="21">
        <v>1</v>
      </c>
      <c r="B159" s="1420" t="s">
        <v>53</v>
      </c>
      <c r="C159" s="1421"/>
      <c r="D159" s="1422"/>
      <c r="E159" s="17" t="s">
        <v>54</v>
      </c>
      <c r="F159" s="67" t="e">
        <f>H159/G159</f>
        <v>#DIV/0!</v>
      </c>
      <c r="G159" s="67"/>
      <c r="H159" s="67"/>
      <c r="I159" s="67"/>
      <c r="J159" s="67"/>
    </row>
    <row r="160" spans="1:10" ht="23.45" hidden="1" customHeight="1" x14ac:dyDescent="0.25">
      <c r="A160" s="21">
        <v>2</v>
      </c>
      <c r="B160" s="1420" t="s">
        <v>119</v>
      </c>
      <c r="C160" s="1421"/>
      <c r="D160" s="1422"/>
      <c r="E160" s="17" t="s">
        <v>55</v>
      </c>
      <c r="F160" s="67" t="e">
        <f t="shared" ref="F160:F162" si="35">H160/G160</f>
        <v>#DIV/0!</v>
      </c>
      <c r="G160" s="67"/>
      <c r="H160" s="67"/>
      <c r="I160" s="67"/>
      <c r="J160" s="67"/>
    </row>
    <row r="161" spans="1:10" ht="23.45" hidden="1" customHeight="1" x14ac:dyDescent="0.25">
      <c r="A161" s="21">
        <v>3</v>
      </c>
      <c r="B161" s="1420" t="s">
        <v>56</v>
      </c>
      <c r="C161" s="1421"/>
      <c r="D161" s="1422"/>
      <c r="E161" s="17" t="s">
        <v>55</v>
      </c>
      <c r="F161" s="67" t="e">
        <f t="shared" si="35"/>
        <v>#DIV/0!</v>
      </c>
      <c r="G161" s="67"/>
      <c r="H161" s="67"/>
      <c r="I161" s="67"/>
      <c r="J161" s="67"/>
    </row>
    <row r="162" spans="1:10" ht="23.45" hidden="1" customHeight="1" x14ac:dyDescent="0.25">
      <c r="A162" s="21">
        <v>4</v>
      </c>
      <c r="B162" s="1466" t="s">
        <v>57</v>
      </c>
      <c r="C162" s="1467"/>
      <c r="D162" s="1468"/>
      <c r="E162" s="18" t="s">
        <v>58</v>
      </c>
      <c r="F162" s="67" t="e">
        <f t="shared" si="35"/>
        <v>#DIV/0!</v>
      </c>
      <c r="G162" s="67"/>
      <c r="H162" s="67"/>
      <c r="I162" s="67"/>
      <c r="J162" s="67"/>
    </row>
    <row r="163" spans="1:10" ht="21.95" customHeight="1" x14ac:dyDescent="0.25">
      <c r="A163" s="1321" t="s">
        <v>59</v>
      </c>
      <c r="B163" s="1322"/>
      <c r="C163" s="1322"/>
      <c r="D163" s="1322"/>
      <c r="E163" s="1322"/>
      <c r="F163" s="1322"/>
      <c r="G163" s="1323"/>
      <c r="H163" s="9">
        <f>SUM(H159:H162)</f>
        <v>0</v>
      </c>
      <c r="I163" s="9">
        <f>SUM(I159:I162)</f>
        <v>0</v>
      </c>
      <c r="J163" s="9">
        <f>SUM(J159:J162)</f>
        <v>0</v>
      </c>
    </row>
    <row r="165" spans="1:10" ht="21.95" customHeight="1" x14ac:dyDescent="0.25">
      <c r="B165" s="1563" t="s">
        <v>120</v>
      </c>
      <c r="C165" s="1563"/>
      <c r="D165" s="1563"/>
      <c r="E165" s="1563"/>
      <c r="F165" s="1563"/>
      <c r="G165" s="1563"/>
      <c r="H165" s="1563"/>
      <c r="I165" s="1563"/>
      <c r="J165" s="1563"/>
    </row>
    <row r="166" spans="1:10" ht="23.45" customHeight="1" x14ac:dyDescent="0.25">
      <c r="A166" s="1418" t="s">
        <v>106</v>
      </c>
      <c r="B166" s="1358" t="s">
        <v>77</v>
      </c>
      <c r="C166" s="1358"/>
      <c r="D166" s="1358"/>
      <c r="E166" s="1570" t="s">
        <v>122</v>
      </c>
      <c r="F166" s="1573" t="s">
        <v>86</v>
      </c>
      <c r="G166" s="1573" t="s">
        <v>123</v>
      </c>
      <c r="H166" s="1358" t="s">
        <v>104</v>
      </c>
      <c r="I166" s="1358"/>
      <c r="J166" s="1358"/>
    </row>
    <row r="167" spans="1:10" ht="23.45" customHeight="1" x14ac:dyDescent="0.25">
      <c r="A167" s="1418"/>
      <c r="B167" s="1358"/>
      <c r="C167" s="1358"/>
      <c r="D167" s="1358"/>
      <c r="E167" s="1570"/>
      <c r="F167" s="1573"/>
      <c r="G167" s="1573"/>
      <c r="H167" s="66">
        <f>H14</f>
        <v>2025</v>
      </c>
      <c r="I167" s="66">
        <f t="shared" ref="I167:J167" si="36">I14</f>
        <v>2026</v>
      </c>
      <c r="J167" s="66">
        <f t="shared" si="36"/>
        <v>2027</v>
      </c>
    </row>
    <row r="168" spans="1:10" ht="15.95" customHeight="1" x14ac:dyDescent="0.25">
      <c r="A168" s="80">
        <v>1</v>
      </c>
      <c r="B168" s="1412">
        <v>2</v>
      </c>
      <c r="C168" s="1412"/>
      <c r="D168" s="1412"/>
      <c r="E168" s="81">
        <v>3</v>
      </c>
      <c r="F168" s="81">
        <v>4</v>
      </c>
      <c r="G168" s="81">
        <v>5</v>
      </c>
      <c r="H168" s="113">
        <v>6</v>
      </c>
      <c r="I168" s="113">
        <v>7</v>
      </c>
      <c r="J168" s="113">
        <v>8</v>
      </c>
    </row>
    <row r="169" spans="1:10" ht="20.25" hidden="1" customHeight="1" x14ac:dyDescent="0.25">
      <c r="A169" s="115">
        <v>1</v>
      </c>
      <c r="B169" s="1413" t="s">
        <v>60</v>
      </c>
      <c r="C169" s="1414"/>
      <c r="D169" s="1415"/>
      <c r="E169" s="83"/>
      <c r="F169" s="67" t="e">
        <f>H169/G169</f>
        <v>#DIV/0!</v>
      </c>
      <c r="G169" s="67"/>
      <c r="H169" s="67"/>
      <c r="I169" s="67"/>
      <c r="J169" s="67"/>
    </row>
    <row r="170" spans="1:10" ht="20.25" hidden="1" customHeight="1" x14ac:dyDescent="0.25">
      <c r="A170" s="115">
        <v>2</v>
      </c>
      <c r="B170" s="1413" t="s">
        <v>121</v>
      </c>
      <c r="C170" s="1414"/>
      <c r="D170" s="1415"/>
      <c r="E170" s="83"/>
      <c r="F170" s="67" t="e">
        <f t="shared" ref="F170" si="37">H170/G170</f>
        <v>#DIV/0!</v>
      </c>
      <c r="G170" s="67"/>
      <c r="H170" s="67"/>
      <c r="I170" s="67"/>
      <c r="J170" s="67"/>
    </row>
    <row r="171" spans="1:10" ht="21.95" customHeight="1" x14ac:dyDescent="0.25">
      <c r="A171" s="1321" t="s">
        <v>61</v>
      </c>
      <c r="B171" s="1322"/>
      <c r="C171" s="1322"/>
      <c r="D171" s="1322"/>
      <c r="E171" s="1322"/>
      <c r="F171" s="1322"/>
      <c r="G171" s="1323"/>
      <c r="H171" s="9">
        <f>SUM(H169:H170)</f>
        <v>0</v>
      </c>
      <c r="I171" s="9">
        <f>SUM(I169:I170)</f>
        <v>0</v>
      </c>
      <c r="J171" s="9">
        <f>SUM(J169:J170)</f>
        <v>0</v>
      </c>
    </row>
    <row r="173" spans="1:10" ht="21.95" customHeight="1" x14ac:dyDescent="0.25">
      <c r="B173" s="1563" t="s">
        <v>138</v>
      </c>
      <c r="C173" s="1563"/>
      <c r="D173" s="1563"/>
      <c r="E173" s="1563"/>
      <c r="F173" s="1563"/>
      <c r="G173" s="1563"/>
      <c r="H173" s="1563"/>
      <c r="I173" s="1563"/>
      <c r="J173" s="1563"/>
    </row>
    <row r="174" spans="1:10" ht="23.45" customHeight="1" x14ac:dyDescent="0.25">
      <c r="A174" s="1360" t="s">
        <v>106</v>
      </c>
      <c r="B174" s="1564" t="s">
        <v>77</v>
      </c>
      <c r="C174" s="1565"/>
      <c r="D174" s="1566"/>
      <c r="E174" s="1418" t="s">
        <v>82</v>
      </c>
      <c r="F174" s="1570" t="s">
        <v>35</v>
      </c>
      <c r="G174" s="1363" t="s">
        <v>111</v>
      </c>
      <c r="H174" s="1358" t="s">
        <v>104</v>
      </c>
      <c r="I174" s="1358"/>
      <c r="J174" s="1358"/>
    </row>
    <row r="175" spans="1:10" ht="23.45" customHeight="1" x14ac:dyDescent="0.25">
      <c r="A175" s="1361"/>
      <c r="B175" s="1567"/>
      <c r="C175" s="1568"/>
      <c r="D175" s="1569"/>
      <c r="E175" s="1418"/>
      <c r="F175" s="1570"/>
      <c r="G175" s="1363"/>
      <c r="H175" s="66">
        <f>H14</f>
        <v>2025</v>
      </c>
      <c r="I175" s="66">
        <f t="shared" ref="I175:J175" si="38">I14</f>
        <v>2026</v>
      </c>
      <c r="J175" s="66">
        <f t="shared" si="38"/>
        <v>2027</v>
      </c>
    </row>
    <row r="176" spans="1:10" ht="15.95" customHeight="1" x14ac:dyDescent="0.25">
      <c r="A176" s="80">
        <v>1</v>
      </c>
      <c r="B176" s="1412">
        <v>2</v>
      </c>
      <c r="C176" s="1412"/>
      <c r="D176" s="1412"/>
      <c r="E176" s="81">
        <v>3</v>
      </c>
      <c r="F176" s="81">
        <v>4</v>
      </c>
      <c r="G176" s="81">
        <v>5</v>
      </c>
      <c r="H176" s="113">
        <v>6</v>
      </c>
      <c r="I176" s="113">
        <v>7</v>
      </c>
      <c r="J176" s="113">
        <v>8</v>
      </c>
    </row>
    <row r="177" spans="1:10" ht="30.95" customHeight="1" x14ac:dyDescent="0.25">
      <c r="A177" s="24">
        <v>1</v>
      </c>
      <c r="B177" s="1439" t="s">
        <v>62</v>
      </c>
      <c r="C177" s="1440"/>
      <c r="D177" s="1441"/>
      <c r="E177" s="25" t="s">
        <v>117</v>
      </c>
      <c r="F177" s="26" t="s">
        <v>117</v>
      </c>
      <c r="G177" s="27" t="s">
        <v>117</v>
      </c>
      <c r="H177" s="86">
        <f>SUM(H178:H188)</f>
        <v>0</v>
      </c>
      <c r="I177" s="86">
        <f t="shared" ref="I177:J177" si="39">SUM(I178:I188)</f>
        <v>0</v>
      </c>
      <c r="J177" s="86">
        <f t="shared" si="39"/>
        <v>0</v>
      </c>
    </row>
    <row r="178" spans="1:10" ht="17.100000000000001" customHeight="1" x14ac:dyDescent="0.25">
      <c r="A178" s="21"/>
      <c r="B178" s="1383" t="s">
        <v>124</v>
      </c>
      <c r="C178" s="1416"/>
      <c r="D178" s="1384"/>
      <c r="E178" s="114" t="s">
        <v>125</v>
      </c>
      <c r="F178" s="72"/>
      <c r="G178" s="7" t="e">
        <f>H178/F178/12</f>
        <v>#DIV/0!</v>
      </c>
      <c r="H178" s="67"/>
      <c r="I178" s="67"/>
      <c r="J178" s="67"/>
    </row>
    <row r="179" spans="1:10" ht="17.100000000000001" customHeight="1" x14ac:dyDescent="0.25">
      <c r="A179" s="21"/>
      <c r="B179" s="1383" t="s">
        <v>126</v>
      </c>
      <c r="C179" s="1416"/>
      <c r="D179" s="1384"/>
      <c r="E179" s="114" t="s">
        <v>92</v>
      </c>
      <c r="F179" s="72"/>
      <c r="G179" s="7" t="e">
        <f>H179/F179/12</f>
        <v>#DIV/0!</v>
      </c>
      <c r="H179" s="67"/>
      <c r="I179" s="67"/>
      <c r="J179" s="67"/>
    </row>
    <row r="180" spans="1:10" ht="17.100000000000001" customHeight="1" x14ac:dyDescent="0.25">
      <c r="A180" s="21"/>
      <c r="B180" s="1383" t="s">
        <v>127</v>
      </c>
      <c r="C180" s="1416"/>
      <c r="D180" s="1384"/>
      <c r="E180" s="114" t="s">
        <v>98</v>
      </c>
      <c r="F180" s="71"/>
      <c r="G180" s="7" t="e">
        <f>H180/F180</f>
        <v>#DIV/0!</v>
      </c>
      <c r="H180" s="67"/>
      <c r="I180" s="67"/>
      <c r="J180" s="67"/>
    </row>
    <row r="181" spans="1:10" ht="17.100000000000001" customHeight="1" x14ac:dyDescent="0.25">
      <c r="A181" s="21"/>
      <c r="B181" s="1383" t="s">
        <v>128</v>
      </c>
      <c r="C181" s="1416"/>
      <c r="D181" s="1384"/>
      <c r="E181" s="114" t="s">
        <v>98</v>
      </c>
      <c r="F181" s="71"/>
      <c r="G181" s="7" t="e">
        <f>H181/F181</f>
        <v>#DIV/0!</v>
      </c>
      <c r="H181" s="67"/>
      <c r="I181" s="67"/>
      <c r="J181" s="67"/>
    </row>
    <row r="182" spans="1:10" ht="17.100000000000001" customHeight="1" x14ac:dyDescent="0.25">
      <c r="A182" s="21"/>
      <c r="B182" s="1383" t="s">
        <v>129</v>
      </c>
      <c r="C182" s="1416"/>
      <c r="D182" s="1384"/>
      <c r="E182" s="114" t="s">
        <v>98</v>
      </c>
      <c r="F182" s="71"/>
      <c r="G182" s="7" t="e">
        <f>H182/F182</f>
        <v>#DIV/0!</v>
      </c>
      <c r="H182" s="67"/>
      <c r="I182" s="67"/>
      <c r="J182" s="67"/>
    </row>
    <row r="183" spans="1:10" ht="17.100000000000001" customHeight="1" x14ac:dyDescent="0.25">
      <c r="A183" s="21"/>
      <c r="B183" s="1383" t="s">
        <v>131</v>
      </c>
      <c r="C183" s="1416"/>
      <c r="D183" s="1384"/>
      <c r="E183" s="114" t="s">
        <v>98</v>
      </c>
      <c r="F183" s="71"/>
      <c r="G183" s="7" t="e">
        <f>H183/F183</f>
        <v>#DIV/0!</v>
      </c>
      <c r="H183" s="67"/>
      <c r="I183" s="67"/>
      <c r="J183" s="67"/>
    </row>
    <row r="184" spans="1:10" ht="32.1" customHeight="1" x14ac:dyDescent="0.25">
      <c r="A184" s="21"/>
      <c r="B184" s="1383" t="s">
        <v>132</v>
      </c>
      <c r="C184" s="1416"/>
      <c r="D184" s="1384"/>
      <c r="E184" s="114" t="s">
        <v>96</v>
      </c>
      <c r="F184" s="71"/>
      <c r="G184" s="7" t="e">
        <f>H184/F184</f>
        <v>#DIV/0!</v>
      </c>
      <c r="H184" s="67"/>
      <c r="I184" s="67"/>
      <c r="J184" s="67"/>
    </row>
    <row r="185" spans="1:10" ht="17.100000000000001" customHeight="1" x14ac:dyDescent="0.25">
      <c r="A185" s="21"/>
      <c r="B185" s="1383"/>
      <c r="C185" s="1416"/>
      <c r="D185" s="1384"/>
      <c r="E185" s="114"/>
      <c r="F185" s="71"/>
      <c r="G185" s="7" t="e">
        <f t="shared" ref="G185:G187" si="40">H185/F185</f>
        <v>#DIV/0!</v>
      </c>
      <c r="H185" s="67"/>
      <c r="I185" s="67"/>
      <c r="J185" s="67"/>
    </row>
    <row r="186" spans="1:10" ht="17.100000000000001" customHeight="1" x14ac:dyDescent="0.25">
      <c r="A186" s="21"/>
      <c r="B186" s="1383"/>
      <c r="C186" s="1416"/>
      <c r="D186" s="1384"/>
      <c r="E186" s="114"/>
      <c r="F186" s="71"/>
      <c r="G186" s="7" t="e">
        <f t="shared" si="40"/>
        <v>#DIV/0!</v>
      </c>
      <c r="H186" s="67"/>
      <c r="I186" s="67"/>
      <c r="J186" s="67"/>
    </row>
    <row r="187" spans="1:10" ht="17.100000000000001" customHeight="1" x14ac:dyDescent="0.25">
      <c r="A187" s="21"/>
      <c r="B187" s="1383"/>
      <c r="C187" s="1416"/>
      <c r="D187" s="1384"/>
      <c r="E187" s="114"/>
      <c r="F187" s="71"/>
      <c r="G187" s="7" t="e">
        <f t="shared" si="40"/>
        <v>#DIV/0!</v>
      </c>
      <c r="H187" s="67"/>
      <c r="I187" s="67"/>
      <c r="J187" s="67"/>
    </row>
    <row r="188" spans="1:10" ht="32.1" customHeight="1" x14ac:dyDescent="0.25">
      <c r="A188" s="21">
        <v>2</v>
      </c>
      <c r="B188" s="1466" t="s">
        <v>133</v>
      </c>
      <c r="C188" s="1467"/>
      <c r="D188" s="1468"/>
      <c r="E188" s="114" t="s">
        <v>92</v>
      </c>
      <c r="F188" s="72"/>
      <c r="G188" s="7" t="e">
        <f>H188/F188</f>
        <v>#DIV/0!</v>
      </c>
      <c r="H188" s="67"/>
      <c r="I188" s="67"/>
      <c r="J188" s="67"/>
    </row>
    <row r="189" spans="1:10" ht="21.95" customHeight="1" x14ac:dyDescent="0.25">
      <c r="A189" s="24">
        <v>3</v>
      </c>
      <c r="B189" s="1439" t="s">
        <v>134</v>
      </c>
      <c r="C189" s="1440"/>
      <c r="D189" s="1441"/>
      <c r="E189" s="25" t="s">
        <v>117</v>
      </c>
      <c r="F189" s="26" t="s">
        <v>117</v>
      </c>
      <c r="G189" s="27" t="s">
        <v>117</v>
      </c>
      <c r="H189" s="86">
        <f>H190+H191+H192</f>
        <v>0</v>
      </c>
      <c r="I189" s="86">
        <f t="shared" ref="I189:J189" si="41">I190+I191+I192</f>
        <v>0</v>
      </c>
      <c r="J189" s="86">
        <f t="shared" si="41"/>
        <v>0</v>
      </c>
    </row>
    <row r="190" spans="1:10" ht="17.100000000000001" customHeight="1" x14ac:dyDescent="0.25">
      <c r="A190" s="21"/>
      <c r="B190" s="1383"/>
      <c r="C190" s="1416"/>
      <c r="D190" s="1384"/>
      <c r="E190" s="114" t="s">
        <v>95</v>
      </c>
      <c r="F190" s="71"/>
      <c r="G190" s="67" t="e">
        <f>H190/F190</f>
        <v>#DIV/0!</v>
      </c>
      <c r="H190" s="67"/>
      <c r="I190" s="67"/>
      <c r="J190" s="67"/>
    </row>
    <row r="191" spans="1:10" ht="17.100000000000001" customHeight="1" x14ac:dyDescent="0.25">
      <c r="A191" s="21"/>
      <c r="B191" s="1383"/>
      <c r="C191" s="1416"/>
      <c r="D191" s="1384"/>
      <c r="E191" s="114" t="s">
        <v>92</v>
      </c>
      <c r="F191" s="71"/>
      <c r="G191" s="67" t="e">
        <f>H191/F191</f>
        <v>#DIV/0!</v>
      </c>
      <c r="H191" s="67"/>
      <c r="I191" s="67"/>
      <c r="J191" s="67"/>
    </row>
    <row r="192" spans="1:10" ht="17.100000000000001" customHeight="1" x14ac:dyDescent="0.25">
      <c r="A192" s="21"/>
      <c r="B192" s="1383"/>
      <c r="C192" s="1416"/>
      <c r="D192" s="1384"/>
      <c r="E192" s="114" t="s">
        <v>96</v>
      </c>
      <c r="F192" s="71"/>
      <c r="G192" s="67" t="e">
        <f>H192/F192</f>
        <v>#DIV/0!</v>
      </c>
      <c r="H192" s="67"/>
      <c r="I192" s="67"/>
      <c r="J192" s="67"/>
    </row>
    <row r="193" spans="1:10" ht="39" customHeight="1" x14ac:dyDescent="0.25">
      <c r="A193" s="24">
        <v>4</v>
      </c>
      <c r="B193" s="1439" t="s">
        <v>135</v>
      </c>
      <c r="C193" s="1440"/>
      <c r="D193" s="1441"/>
      <c r="E193" s="25" t="s">
        <v>117</v>
      </c>
      <c r="F193" s="26" t="s">
        <v>117</v>
      </c>
      <c r="G193" s="27" t="s">
        <v>117</v>
      </c>
      <c r="H193" s="86">
        <f>SUM(H194:H199)</f>
        <v>0</v>
      </c>
      <c r="I193" s="86">
        <f t="shared" ref="I193:J193" si="42">SUM(I194:I199)</f>
        <v>0</v>
      </c>
      <c r="J193" s="86">
        <f t="shared" si="42"/>
        <v>0</v>
      </c>
    </row>
    <row r="194" spans="1:10" s="89" customFormat="1" ht="17.100000000000001" customHeight="1" x14ac:dyDescent="0.25">
      <c r="A194" s="29"/>
      <c r="B194" s="1454"/>
      <c r="C194" s="1455"/>
      <c r="D194" s="1456"/>
      <c r="E194" s="87" t="s">
        <v>96</v>
      </c>
      <c r="F194" s="88"/>
      <c r="G194" s="67" t="e">
        <f>H194/F194</f>
        <v>#DIV/0!</v>
      </c>
      <c r="H194" s="67"/>
      <c r="I194" s="67"/>
      <c r="J194" s="67"/>
    </row>
    <row r="195" spans="1:10" s="89" customFormat="1" ht="17.100000000000001" hidden="1" customHeight="1" x14ac:dyDescent="0.25">
      <c r="A195" s="29"/>
      <c r="B195" s="1454"/>
      <c r="C195" s="1455"/>
      <c r="D195" s="1456"/>
      <c r="E195" s="87" t="s">
        <v>96</v>
      </c>
      <c r="F195" s="88"/>
      <c r="G195" s="67" t="e">
        <f t="shared" ref="G195:G214" si="43">H195/F195</f>
        <v>#DIV/0!</v>
      </c>
      <c r="H195" s="67"/>
      <c r="I195" s="67"/>
      <c r="J195" s="67"/>
    </row>
    <row r="196" spans="1:10" s="89" customFormat="1" ht="17.100000000000001" hidden="1" customHeight="1" x14ac:dyDescent="0.25">
      <c r="A196" s="29"/>
      <c r="B196" s="1454"/>
      <c r="C196" s="1455"/>
      <c r="D196" s="1456"/>
      <c r="E196" s="87" t="s">
        <v>96</v>
      </c>
      <c r="F196" s="88"/>
      <c r="G196" s="67" t="e">
        <f t="shared" si="43"/>
        <v>#DIV/0!</v>
      </c>
      <c r="H196" s="67"/>
      <c r="I196" s="67"/>
      <c r="J196" s="67"/>
    </row>
    <row r="197" spans="1:10" s="89" customFormat="1" ht="17.100000000000001" hidden="1" customHeight="1" x14ac:dyDescent="0.25">
      <c r="A197" s="29"/>
      <c r="B197" s="1454"/>
      <c r="C197" s="1455"/>
      <c r="D197" s="1456"/>
      <c r="E197" s="87" t="s">
        <v>96</v>
      </c>
      <c r="F197" s="88"/>
      <c r="G197" s="67" t="e">
        <f t="shared" si="43"/>
        <v>#DIV/0!</v>
      </c>
      <c r="H197" s="67"/>
      <c r="I197" s="67"/>
      <c r="J197" s="67"/>
    </row>
    <row r="198" spans="1:10" s="89" customFormat="1" ht="17.100000000000001" hidden="1" customHeight="1" x14ac:dyDescent="0.25">
      <c r="A198" s="29"/>
      <c r="B198" s="1454"/>
      <c r="C198" s="1455"/>
      <c r="D198" s="1456"/>
      <c r="E198" s="87" t="s">
        <v>96</v>
      </c>
      <c r="F198" s="88"/>
      <c r="G198" s="67" t="e">
        <f t="shared" si="43"/>
        <v>#DIV/0!</v>
      </c>
      <c r="H198" s="67"/>
      <c r="I198" s="67"/>
      <c r="J198" s="67"/>
    </row>
    <row r="199" spans="1:10" s="89" customFormat="1" ht="17.100000000000001" customHeight="1" x14ac:dyDescent="0.25">
      <c r="A199" s="29"/>
      <c r="B199" s="1454"/>
      <c r="C199" s="1455"/>
      <c r="D199" s="1456"/>
      <c r="E199" s="87" t="s">
        <v>96</v>
      </c>
      <c r="F199" s="88"/>
      <c r="G199" s="67" t="e">
        <f>H199/F199</f>
        <v>#DIV/0!</v>
      </c>
      <c r="H199" s="67"/>
      <c r="I199" s="67"/>
      <c r="J199" s="67"/>
    </row>
    <row r="200" spans="1:10" s="89" customFormat="1" ht="36" customHeight="1" x14ac:dyDescent="0.25">
      <c r="A200" s="24">
        <v>5</v>
      </c>
      <c r="B200" s="1439" t="s">
        <v>136</v>
      </c>
      <c r="C200" s="1440"/>
      <c r="D200" s="1441"/>
      <c r="E200" s="25" t="s">
        <v>117</v>
      </c>
      <c r="F200" s="26" t="s">
        <v>117</v>
      </c>
      <c r="G200" s="27" t="s">
        <v>117</v>
      </c>
      <c r="H200" s="86">
        <f>SUM(H201:H204)</f>
        <v>0</v>
      </c>
      <c r="I200" s="86">
        <f t="shared" ref="I200:J200" si="44">SUM(I201:I204)</f>
        <v>0</v>
      </c>
      <c r="J200" s="86">
        <f t="shared" si="44"/>
        <v>0</v>
      </c>
    </row>
    <row r="201" spans="1:10" ht="17.100000000000001" customHeight="1" x14ac:dyDescent="0.25">
      <c r="A201" s="21"/>
      <c r="B201" s="1383"/>
      <c r="C201" s="1416"/>
      <c r="D201" s="1384"/>
      <c r="E201" s="114" t="s">
        <v>96</v>
      </c>
      <c r="F201" s="71"/>
      <c r="G201" s="67" t="e">
        <f t="shared" si="43"/>
        <v>#DIV/0!</v>
      </c>
      <c r="H201" s="67"/>
      <c r="I201" s="67"/>
      <c r="J201" s="67"/>
    </row>
    <row r="202" spans="1:10" ht="17.100000000000001" hidden="1" customHeight="1" x14ac:dyDescent="0.25">
      <c r="A202" s="21"/>
      <c r="B202" s="1383"/>
      <c r="C202" s="1416"/>
      <c r="D202" s="1384"/>
      <c r="E202" s="114" t="s">
        <v>96</v>
      </c>
      <c r="F202" s="71"/>
      <c r="G202" s="67" t="e">
        <f t="shared" si="43"/>
        <v>#DIV/0!</v>
      </c>
      <c r="H202" s="67"/>
      <c r="I202" s="67"/>
      <c r="J202" s="67"/>
    </row>
    <row r="203" spans="1:10" ht="17.100000000000001" hidden="1" customHeight="1" x14ac:dyDescent="0.25">
      <c r="A203" s="21"/>
      <c r="B203" s="1383"/>
      <c r="C203" s="1416"/>
      <c r="D203" s="1384"/>
      <c r="E203" s="114" t="s">
        <v>96</v>
      </c>
      <c r="F203" s="71"/>
      <c r="G203" s="67" t="e">
        <f t="shared" si="43"/>
        <v>#DIV/0!</v>
      </c>
      <c r="H203" s="67"/>
      <c r="I203" s="67"/>
      <c r="J203" s="67"/>
    </row>
    <row r="204" spans="1:10" ht="17.100000000000001" hidden="1" customHeight="1" x14ac:dyDescent="0.25">
      <c r="A204" s="21"/>
      <c r="B204" s="1383"/>
      <c r="C204" s="1416"/>
      <c r="D204" s="1384"/>
      <c r="E204" s="114" t="s">
        <v>95</v>
      </c>
      <c r="F204" s="71"/>
      <c r="G204" s="67" t="e">
        <f t="shared" si="43"/>
        <v>#DIV/0!</v>
      </c>
      <c r="H204" s="67"/>
      <c r="I204" s="67"/>
      <c r="J204" s="67"/>
    </row>
    <row r="205" spans="1:10" ht="17.100000000000001" customHeight="1" x14ac:dyDescent="0.25">
      <c r="A205" s="24"/>
      <c r="B205" s="1667"/>
      <c r="C205" s="1668"/>
      <c r="D205" s="1669"/>
      <c r="E205" s="25" t="s">
        <v>117</v>
      </c>
      <c r="F205" s="26" t="s">
        <v>117</v>
      </c>
      <c r="G205" s="27" t="s">
        <v>117</v>
      </c>
      <c r="H205" s="86">
        <f>SUM(H206:H214)</f>
        <v>0</v>
      </c>
      <c r="I205" s="86">
        <f t="shared" ref="I205:J205" si="45">SUM(I206:I214)</f>
        <v>0</v>
      </c>
      <c r="J205" s="86">
        <f t="shared" si="45"/>
        <v>0</v>
      </c>
    </row>
    <row r="206" spans="1:10" ht="17.100000000000001" customHeight="1" x14ac:dyDescent="0.25">
      <c r="A206" s="21"/>
      <c r="B206" s="1454" t="s">
        <v>200</v>
      </c>
      <c r="C206" s="1455"/>
      <c r="D206" s="1456"/>
      <c r="E206" s="114" t="s">
        <v>95</v>
      </c>
      <c r="F206" s="71"/>
      <c r="G206" s="67" t="e">
        <f t="shared" si="43"/>
        <v>#DIV/0!</v>
      </c>
      <c r="H206" s="67"/>
      <c r="I206" s="67"/>
      <c r="J206" s="67"/>
    </row>
    <row r="207" spans="1:10" ht="17.100000000000001" customHeight="1" x14ac:dyDescent="0.25">
      <c r="A207" s="21"/>
      <c r="B207" s="1383" t="s">
        <v>489</v>
      </c>
      <c r="C207" s="1416"/>
      <c r="D207" s="1384"/>
      <c r="E207" s="87" t="s">
        <v>96</v>
      </c>
      <c r="F207" s="71"/>
      <c r="G207" s="67" t="e">
        <f t="shared" si="43"/>
        <v>#DIV/0!</v>
      </c>
      <c r="H207" s="67"/>
      <c r="I207" s="67"/>
      <c r="J207" s="67"/>
    </row>
    <row r="208" spans="1:10" ht="17.100000000000001" customHeight="1" x14ac:dyDescent="0.25">
      <c r="A208" s="21"/>
      <c r="B208" s="1572" t="s">
        <v>190</v>
      </c>
      <c r="C208" s="1572"/>
      <c r="D208" s="1572"/>
      <c r="E208" s="87" t="s">
        <v>96</v>
      </c>
      <c r="F208" s="71"/>
      <c r="G208" s="67" t="e">
        <f t="shared" si="43"/>
        <v>#DIV/0!</v>
      </c>
      <c r="H208" s="67"/>
      <c r="I208" s="67"/>
      <c r="J208" s="67"/>
    </row>
    <row r="209" spans="1:10" ht="17.100000000000001" customHeight="1" x14ac:dyDescent="0.25">
      <c r="A209" s="21"/>
      <c r="B209" s="1572" t="s">
        <v>183</v>
      </c>
      <c r="C209" s="1572"/>
      <c r="D209" s="1572"/>
      <c r="E209" s="87" t="s">
        <v>95</v>
      </c>
      <c r="F209" s="71"/>
      <c r="G209" s="67" t="e">
        <f t="shared" si="43"/>
        <v>#DIV/0!</v>
      </c>
      <c r="H209" s="67"/>
      <c r="I209" s="67"/>
      <c r="J209" s="67"/>
    </row>
    <row r="210" spans="1:10" ht="17.100000000000001" customHeight="1" x14ac:dyDescent="0.25">
      <c r="A210" s="21"/>
      <c r="B210" s="1384" t="s">
        <v>206</v>
      </c>
      <c r="C210" s="1484"/>
      <c r="D210" s="1484"/>
      <c r="E210" s="87" t="s">
        <v>96</v>
      </c>
      <c r="F210" s="71"/>
      <c r="G210" s="67" t="e">
        <f t="shared" si="43"/>
        <v>#DIV/0!</v>
      </c>
      <c r="H210" s="67"/>
      <c r="I210" s="67"/>
      <c r="J210" s="67"/>
    </row>
    <row r="211" spans="1:10" ht="17.100000000000001" customHeight="1" x14ac:dyDescent="0.25">
      <c r="A211" s="21"/>
      <c r="B211" s="1383"/>
      <c r="C211" s="1416"/>
      <c r="D211" s="1384"/>
      <c r="E211" s="87" t="s">
        <v>96</v>
      </c>
      <c r="F211" s="71"/>
      <c r="G211" s="67" t="e">
        <f t="shared" si="43"/>
        <v>#DIV/0!</v>
      </c>
      <c r="H211" s="67"/>
      <c r="I211" s="67"/>
      <c r="J211" s="67"/>
    </row>
    <row r="212" spans="1:10" ht="17.100000000000001" customHeight="1" x14ac:dyDescent="0.25">
      <c r="A212" s="21"/>
      <c r="B212" s="1383"/>
      <c r="C212" s="1416"/>
      <c r="D212" s="1384"/>
      <c r="E212" s="114"/>
      <c r="F212" s="71"/>
      <c r="G212" s="67" t="e">
        <f t="shared" si="43"/>
        <v>#DIV/0!</v>
      </c>
      <c r="H212" s="67"/>
      <c r="I212" s="67"/>
      <c r="J212" s="67"/>
    </row>
    <row r="213" spans="1:10" ht="17.100000000000001" customHeight="1" x14ac:dyDescent="0.25">
      <c r="A213" s="21"/>
      <c r="B213" s="1383"/>
      <c r="C213" s="1416"/>
      <c r="D213" s="1384"/>
      <c r="E213" s="114"/>
      <c r="F213" s="71"/>
      <c r="G213" s="67" t="e">
        <f t="shared" si="43"/>
        <v>#DIV/0!</v>
      </c>
      <c r="H213" s="67"/>
      <c r="I213" s="67"/>
      <c r="J213" s="67"/>
    </row>
    <row r="214" spans="1:10" ht="17.100000000000001" customHeight="1" x14ac:dyDescent="0.25">
      <c r="A214" s="21"/>
      <c r="B214" s="1463"/>
      <c r="C214" s="1464"/>
      <c r="D214" s="1465"/>
      <c r="E214" s="114"/>
      <c r="F214" s="71"/>
      <c r="G214" s="67" t="e">
        <f t="shared" si="43"/>
        <v>#DIV/0!</v>
      </c>
      <c r="H214" s="67"/>
      <c r="I214" s="67"/>
      <c r="J214" s="67"/>
    </row>
    <row r="215" spans="1:10" ht="21.95" customHeight="1" x14ac:dyDescent="0.25">
      <c r="A215" s="1321" t="s">
        <v>63</v>
      </c>
      <c r="B215" s="1322"/>
      <c r="C215" s="1322"/>
      <c r="D215" s="1322"/>
      <c r="E215" s="1322"/>
      <c r="F215" s="1322"/>
      <c r="G215" s="1323"/>
      <c r="H215" s="9">
        <f>H177+H189+H193+H200+H205</f>
        <v>0</v>
      </c>
      <c r="I215" s="9">
        <f>I177+I189+I193+I200+I205</f>
        <v>0</v>
      </c>
      <c r="J215" s="9">
        <f>J177+J189+J193+J200+J205</f>
        <v>0</v>
      </c>
    </row>
    <row r="217" spans="1:10" ht="21.95" customHeight="1" x14ac:dyDescent="0.25">
      <c r="B217" s="1563" t="s">
        <v>139</v>
      </c>
      <c r="C217" s="1563"/>
      <c r="D217" s="1563"/>
      <c r="E217" s="1563"/>
      <c r="F217" s="1563"/>
      <c r="G217" s="1563"/>
      <c r="H217" s="1563"/>
      <c r="I217" s="1563"/>
      <c r="J217" s="1563"/>
    </row>
    <row r="218" spans="1:10" ht="23.45" customHeight="1" x14ac:dyDescent="0.25">
      <c r="A218" s="1360" t="s">
        <v>106</v>
      </c>
      <c r="B218" s="1564" t="s">
        <v>77</v>
      </c>
      <c r="C218" s="1565"/>
      <c r="D218" s="1566"/>
      <c r="E218" s="1418" t="s">
        <v>82</v>
      </c>
      <c r="F218" s="1570" t="s">
        <v>35</v>
      </c>
      <c r="G218" s="1363" t="s">
        <v>111</v>
      </c>
      <c r="H218" s="1358" t="s">
        <v>104</v>
      </c>
      <c r="I218" s="1358"/>
      <c r="J218" s="1358"/>
    </row>
    <row r="219" spans="1:10" ht="23.45" customHeight="1" x14ac:dyDescent="0.25">
      <c r="A219" s="1361"/>
      <c r="B219" s="1567"/>
      <c r="C219" s="1568"/>
      <c r="D219" s="1569"/>
      <c r="E219" s="1418"/>
      <c r="F219" s="1570"/>
      <c r="G219" s="1363"/>
      <c r="H219" s="66">
        <f>H14</f>
        <v>2025</v>
      </c>
      <c r="I219" s="66">
        <f t="shared" ref="I219:J219" si="46">I14</f>
        <v>2026</v>
      </c>
      <c r="J219" s="66">
        <f t="shared" si="46"/>
        <v>2027</v>
      </c>
    </row>
    <row r="220" spans="1:10" ht="15.95" customHeight="1" x14ac:dyDescent="0.25">
      <c r="A220" s="80">
        <v>1</v>
      </c>
      <c r="B220" s="1412">
        <v>2</v>
      </c>
      <c r="C220" s="1412"/>
      <c r="D220" s="1412"/>
      <c r="E220" s="81">
        <v>3</v>
      </c>
      <c r="F220" s="81">
        <v>4</v>
      </c>
      <c r="G220" s="81">
        <v>5</v>
      </c>
      <c r="H220" s="113">
        <v>6</v>
      </c>
      <c r="I220" s="113">
        <v>7</v>
      </c>
      <c r="J220" s="113">
        <v>8</v>
      </c>
    </row>
    <row r="221" spans="1:10" ht="17.100000000000001" hidden="1" customHeight="1" x14ac:dyDescent="0.25">
      <c r="A221" s="34"/>
      <c r="B221" s="1383" t="s">
        <v>140</v>
      </c>
      <c r="C221" s="1416"/>
      <c r="D221" s="1384"/>
      <c r="E221" s="87" t="s">
        <v>95</v>
      </c>
      <c r="F221" s="93"/>
      <c r="G221" s="7" t="e">
        <f t="shared" ref="G221:G233" si="47">H221/F221</f>
        <v>#DIV/0!</v>
      </c>
      <c r="H221" s="67"/>
      <c r="I221" s="67"/>
      <c r="J221" s="67"/>
    </row>
    <row r="222" spans="1:10" ht="17.100000000000001" hidden="1" customHeight="1" x14ac:dyDescent="0.25">
      <c r="A222" s="34"/>
      <c r="B222" s="1383" t="s">
        <v>141</v>
      </c>
      <c r="C222" s="1416"/>
      <c r="D222" s="1384"/>
      <c r="E222" s="87" t="s">
        <v>95</v>
      </c>
      <c r="F222" s="93"/>
      <c r="G222" s="7" t="e">
        <f t="shared" si="47"/>
        <v>#DIV/0!</v>
      </c>
      <c r="H222" s="67"/>
      <c r="I222" s="67"/>
      <c r="J222" s="67"/>
    </row>
    <row r="223" spans="1:10" ht="17.100000000000001" hidden="1" customHeight="1" x14ac:dyDescent="0.25">
      <c r="A223" s="34"/>
      <c r="B223" s="1383" t="s">
        <v>142</v>
      </c>
      <c r="C223" s="1416"/>
      <c r="D223" s="1384"/>
      <c r="E223" s="87" t="s">
        <v>98</v>
      </c>
      <c r="F223" s="93"/>
      <c r="G223" s="7" t="e">
        <f t="shared" si="47"/>
        <v>#DIV/0!</v>
      </c>
      <c r="H223" s="67"/>
      <c r="I223" s="67"/>
      <c r="J223" s="67"/>
    </row>
    <row r="224" spans="1:10" ht="17.100000000000001" customHeight="1" x14ac:dyDescent="0.25">
      <c r="A224" s="34"/>
      <c r="B224" s="1383" t="s">
        <v>202</v>
      </c>
      <c r="C224" s="1416"/>
      <c r="D224" s="1384"/>
      <c r="E224" s="87" t="s">
        <v>93</v>
      </c>
      <c r="F224" s="93"/>
      <c r="G224" s="7" t="e">
        <f>H224/F224</f>
        <v>#DIV/0!</v>
      </c>
      <c r="H224" s="67"/>
      <c r="I224" s="67"/>
      <c r="J224" s="67"/>
    </row>
    <row r="225" spans="1:10" ht="17.100000000000001" customHeight="1" x14ac:dyDescent="0.25">
      <c r="A225" s="34"/>
      <c r="B225" s="1380" t="s">
        <v>193</v>
      </c>
      <c r="C225" s="1380"/>
      <c r="D225" s="1380"/>
      <c r="E225" s="87" t="s">
        <v>93</v>
      </c>
      <c r="F225" s="71"/>
      <c r="G225" s="7" t="e">
        <f t="shared" si="47"/>
        <v>#DIV/0!</v>
      </c>
      <c r="H225" s="67"/>
      <c r="I225" s="67"/>
      <c r="J225" s="67"/>
    </row>
    <row r="226" spans="1:10" ht="17.100000000000001" customHeight="1" x14ac:dyDescent="0.25">
      <c r="A226" s="34"/>
      <c r="B226" s="1484"/>
      <c r="C226" s="1484"/>
      <c r="D226" s="1484"/>
      <c r="E226" s="87"/>
      <c r="F226" s="71"/>
      <c r="G226" s="7" t="e">
        <f t="shared" si="47"/>
        <v>#DIV/0!</v>
      </c>
      <c r="H226" s="67"/>
      <c r="I226" s="67"/>
      <c r="J226" s="67"/>
    </row>
    <row r="227" spans="1:10" ht="17.100000000000001" customHeight="1" x14ac:dyDescent="0.25">
      <c r="A227" s="34"/>
      <c r="B227" s="1484"/>
      <c r="C227" s="1484"/>
      <c r="D227" s="1484"/>
      <c r="E227" s="87"/>
      <c r="F227" s="71"/>
      <c r="G227" s="7" t="e">
        <f t="shared" si="47"/>
        <v>#DIV/0!</v>
      </c>
      <c r="H227" s="67"/>
      <c r="I227" s="67"/>
      <c r="J227" s="67"/>
    </row>
    <row r="228" spans="1:10" ht="17.100000000000001" customHeight="1" x14ac:dyDescent="0.25">
      <c r="A228" s="34"/>
      <c r="B228" s="1484"/>
      <c r="C228" s="1484"/>
      <c r="D228" s="1484"/>
      <c r="E228" s="87"/>
      <c r="F228" s="71"/>
      <c r="G228" s="7" t="e">
        <f t="shared" si="47"/>
        <v>#DIV/0!</v>
      </c>
      <c r="H228" s="67"/>
      <c r="I228" s="67"/>
      <c r="J228" s="67"/>
    </row>
    <row r="229" spans="1:10" ht="17.100000000000001" hidden="1" customHeight="1" x14ac:dyDescent="0.25">
      <c r="A229" s="34"/>
      <c r="B229" s="1484"/>
      <c r="C229" s="1484"/>
      <c r="D229" s="1484"/>
      <c r="E229" s="87"/>
      <c r="F229" s="71"/>
      <c r="G229" s="7" t="e">
        <f t="shared" si="47"/>
        <v>#DIV/0!</v>
      </c>
      <c r="H229" s="67"/>
      <c r="I229" s="67"/>
      <c r="J229" s="67"/>
    </row>
    <row r="230" spans="1:10" ht="17.100000000000001" hidden="1" customHeight="1" x14ac:dyDescent="0.25">
      <c r="A230" s="34"/>
      <c r="B230" s="1484"/>
      <c r="C230" s="1484"/>
      <c r="D230" s="1484"/>
      <c r="E230" s="87"/>
      <c r="F230" s="71"/>
      <c r="G230" s="7" t="e">
        <f t="shared" si="47"/>
        <v>#DIV/0!</v>
      </c>
      <c r="H230" s="67"/>
      <c r="I230" s="67"/>
      <c r="J230" s="67"/>
    </row>
    <row r="231" spans="1:10" ht="17.100000000000001" hidden="1" customHeight="1" x14ac:dyDescent="0.25">
      <c r="A231" s="34"/>
      <c r="B231" s="1383"/>
      <c r="C231" s="1416"/>
      <c r="D231" s="1384"/>
      <c r="E231" s="87"/>
      <c r="F231" s="71"/>
      <c r="G231" s="7" t="e">
        <f t="shared" si="47"/>
        <v>#DIV/0!</v>
      </c>
      <c r="H231" s="67"/>
      <c r="I231" s="67"/>
      <c r="J231" s="67"/>
    </row>
    <row r="232" spans="1:10" ht="17.100000000000001" hidden="1" customHeight="1" x14ac:dyDescent="0.25">
      <c r="A232" s="34"/>
      <c r="B232" s="1383"/>
      <c r="C232" s="1416"/>
      <c r="D232" s="1384"/>
      <c r="E232" s="87"/>
      <c r="F232" s="71"/>
      <c r="G232" s="7" t="e">
        <f t="shared" si="47"/>
        <v>#DIV/0!</v>
      </c>
      <c r="H232" s="67"/>
      <c r="I232" s="67"/>
      <c r="J232" s="67"/>
    </row>
    <row r="233" spans="1:10" ht="17.100000000000001" customHeight="1" x14ac:dyDescent="0.25">
      <c r="A233" s="34"/>
      <c r="B233" s="1383"/>
      <c r="C233" s="1416"/>
      <c r="D233" s="1384"/>
      <c r="E233" s="87"/>
      <c r="F233" s="71"/>
      <c r="G233" s="7" t="e">
        <f t="shared" si="47"/>
        <v>#DIV/0!</v>
      </c>
      <c r="H233" s="67"/>
      <c r="I233" s="67"/>
      <c r="J233" s="67"/>
    </row>
    <row r="234" spans="1:10" ht="21.95" customHeight="1" x14ac:dyDescent="0.25">
      <c r="A234" s="1321" t="s">
        <v>65</v>
      </c>
      <c r="B234" s="1322"/>
      <c r="C234" s="1322"/>
      <c r="D234" s="1322"/>
      <c r="E234" s="1322"/>
      <c r="F234" s="1322"/>
      <c r="G234" s="1323"/>
      <c r="H234" s="9">
        <f>SUM(H221:H233)</f>
        <v>0</v>
      </c>
      <c r="I234" s="9">
        <f t="shared" ref="I234:J234" si="48">SUM(I221:I233)</f>
        <v>0</v>
      </c>
      <c r="J234" s="9">
        <f t="shared" si="48"/>
        <v>0</v>
      </c>
    </row>
    <row r="236" spans="1:10" ht="21.95" customHeight="1" x14ac:dyDescent="0.25">
      <c r="B236" s="1563" t="s">
        <v>143</v>
      </c>
      <c r="C236" s="1563"/>
      <c r="D236" s="1563"/>
      <c r="E236" s="1563"/>
      <c r="F236" s="1563"/>
      <c r="G236" s="1563"/>
      <c r="H236" s="1563"/>
      <c r="I236" s="1563"/>
      <c r="J236" s="1563"/>
    </row>
    <row r="237" spans="1:10" ht="23.45" customHeight="1" x14ac:dyDescent="0.25">
      <c r="A237" s="1360" t="s">
        <v>106</v>
      </c>
      <c r="B237" s="1564" t="s">
        <v>77</v>
      </c>
      <c r="C237" s="1565"/>
      <c r="D237" s="1566"/>
      <c r="E237" s="1418" t="s">
        <v>82</v>
      </c>
      <c r="F237" s="1570" t="s">
        <v>35</v>
      </c>
      <c r="G237" s="1363" t="s">
        <v>111</v>
      </c>
      <c r="H237" s="1358" t="s">
        <v>104</v>
      </c>
      <c r="I237" s="1358"/>
      <c r="J237" s="1358"/>
    </row>
    <row r="238" spans="1:10" ht="23.45" customHeight="1" x14ac:dyDescent="0.25">
      <c r="A238" s="1361"/>
      <c r="B238" s="1567"/>
      <c r="C238" s="1568"/>
      <c r="D238" s="1569"/>
      <c r="E238" s="1418"/>
      <c r="F238" s="1570"/>
      <c r="G238" s="1363"/>
      <c r="H238" s="66">
        <f>H14</f>
        <v>2025</v>
      </c>
      <c r="I238" s="66">
        <f t="shared" ref="I238:J238" si="49">I14</f>
        <v>2026</v>
      </c>
      <c r="J238" s="66">
        <f t="shared" si="49"/>
        <v>2027</v>
      </c>
    </row>
    <row r="239" spans="1:10" ht="15.95" customHeight="1" x14ac:dyDescent="0.25">
      <c r="A239" s="80">
        <v>1</v>
      </c>
      <c r="B239" s="1412">
        <v>2</v>
      </c>
      <c r="C239" s="1412"/>
      <c r="D239" s="1412"/>
      <c r="E239" s="81">
        <v>3</v>
      </c>
      <c r="F239" s="81">
        <v>4</v>
      </c>
      <c r="G239" s="81">
        <v>5</v>
      </c>
      <c r="H239" s="113">
        <v>6</v>
      </c>
      <c r="I239" s="113">
        <v>7</v>
      </c>
      <c r="J239" s="113">
        <v>8</v>
      </c>
    </row>
    <row r="240" spans="1:10" ht="17.100000000000001" customHeight="1" x14ac:dyDescent="0.25">
      <c r="A240" s="36">
        <v>1</v>
      </c>
      <c r="B240" s="1474" t="s">
        <v>144</v>
      </c>
      <c r="C240" s="1475"/>
      <c r="D240" s="1476"/>
      <c r="E240" s="25" t="s">
        <v>117</v>
      </c>
      <c r="F240" s="26" t="s">
        <v>117</v>
      </c>
      <c r="G240" s="27" t="s">
        <v>117</v>
      </c>
      <c r="H240" s="28"/>
      <c r="I240" s="28"/>
      <c r="J240" s="28"/>
    </row>
    <row r="241" spans="1:10" ht="17.100000000000001" customHeight="1" x14ac:dyDescent="0.25">
      <c r="A241" s="34"/>
      <c r="B241" s="1383"/>
      <c r="C241" s="1416"/>
      <c r="D241" s="1384"/>
      <c r="E241" s="87" t="s">
        <v>96</v>
      </c>
      <c r="F241" s="93"/>
      <c r="G241" s="7" t="e">
        <f t="shared" ref="G241:G246" si="50">H241/F241</f>
        <v>#DIV/0!</v>
      </c>
      <c r="H241" s="67"/>
      <c r="I241" s="67"/>
      <c r="J241" s="67"/>
    </row>
    <row r="242" spans="1:10" ht="17.100000000000001" hidden="1" customHeight="1" x14ac:dyDescent="0.25">
      <c r="A242" s="34"/>
      <c r="B242" s="1383"/>
      <c r="C242" s="1416"/>
      <c r="D242" s="1384"/>
      <c r="E242" s="87"/>
      <c r="F242" s="93"/>
      <c r="G242" s="7" t="e">
        <f t="shared" si="50"/>
        <v>#DIV/0!</v>
      </c>
      <c r="H242" s="67"/>
      <c r="I242" s="67"/>
      <c r="J242" s="67"/>
    </row>
    <row r="243" spans="1:10" ht="17.100000000000001" hidden="1" customHeight="1" x14ac:dyDescent="0.25">
      <c r="A243" s="34"/>
      <c r="B243" s="1383" t="s">
        <v>66</v>
      </c>
      <c r="C243" s="1416"/>
      <c r="D243" s="1384"/>
      <c r="E243" s="87"/>
      <c r="F243" s="93"/>
      <c r="G243" s="7" t="e">
        <f t="shared" si="50"/>
        <v>#DIV/0!</v>
      </c>
      <c r="H243" s="67"/>
      <c r="I243" s="67"/>
      <c r="J243" s="67"/>
    </row>
    <row r="244" spans="1:10" ht="17.100000000000001" hidden="1" customHeight="1" x14ac:dyDescent="0.25">
      <c r="A244" s="34"/>
      <c r="B244" s="1383"/>
      <c r="C244" s="1416"/>
      <c r="D244" s="1384"/>
      <c r="E244" s="87"/>
      <c r="F244" s="93"/>
      <c r="G244" s="7" t="e">
        <f>H244/F244</f>
        <v>#DIV/0!</v>
      </c>
      <c r="H244" s="67"/>
      <c r="I244" s="67"/>
      <c r="J244" s="67"/>
    </row>
    <row r="245" spans="1:10" ht="17.100000000000001" hidden="1" customHeight="1" x14ac:dyDescent="0.25">
      <c r="A245" s="34"/>
      <c r="B245" s="1383" t="s">
        <v>67</v>
      </c>
      <c r="C245" s="1416"/>
      <c r="D245" s="1384"/>
      <c r="E245" s="87"/>
      <c r="F245" s="71"/>
      <c r="G245" s="7" t="e">
        <f t="shared" si="50"/>
        <v>#DIV/0!</v>
      </c>
      <c r="H245" s="67"/>
      <c r="I245" s="67"/>
      <c r="J245" s="67"/>
    </row>
    <row r="246" spans="1:10" ht="17.100000000000001" hidden="1" customHeight="1" x14ac:dyDescent="0.25">
      <c r="A246" s="34"/>
      <c r="B246" s="1484" t="s">
        <v>68</v>
      </c>
      <c r="C246" s="1484"/>
      <c r="D246" s="1484"/>
      <c r="E246" s="87"/>
      <c r="F246" s="71"/>
      <c r="G246" s="7" t="e">
        <f t="shared" si="50"/>
        <v>#DIV/0!</v>
      </c>
      <c r="H246" s="67"/>
      <c r="I246" s="67"/>
      <c r="J246" s="67"/>
    </row>
    <row r="247" spans="1:10" ht="21.95" customHeight="1" x14ac:dyDescent="0.25">
      <c r="A247" s="1321" t="s">
        <v>69</v>
      </c>
      <c r="B247" s="1322"/>
      <c r="C247" s="1322"/>
      <c r="D247" s="1322"/>
      <c r="E247" s="1322"/>
      <c r="F247" s="1322"/>
      <c r="G247" s="1323"/>
      <c r="H247" s="9">
        <f>SUM(H240:H246)</f>
        <v>0</v>
      </c>
      <c r="I247" s="9">
        <f>SUM(I240:I246)</f>
        <v>0</v>
      </c>
      <c r="J247" s="9">
        <f>SUM(J240:J246)</f>
        <v>0</v>
      </c>
    </row>
    <row r="249" spans="1:10" ht="21.95" customHeight="1" x14ac:dyDescent="0.25">
      <c r="B249" s="1563" t="s">
        <v>150</v>
      </c>
      <c r="C249" s="1563"/>
      <c r="D249" s="1563"/>
      <c r="E249" s="1563"/>
      <c r="F249" s="1563"/>
      <c r="G249" s="1563"/>
      <c r="H249" s="1563"/>
      <c r="I249" s="1563"/>
      <c r="J249" s="1563"/>
    </row>
    <row r="250" spans="1:10" ht="23.45" customHeight="1" x14ac:dyDescent="0.25">
      <c r="A250" s="1360" t="s">
        <v>106</v>
      </c>
      <c r="B250" s="1564" t="s">
        <v>77</v>
      </c>
      <c r="C250" s="1565"/>
      <c r="D250" s="1566"/>
      <c r="E250" s="1418" t="s">
        <v>82</v>
      </c>
      <c r="F250" s="1570" t="s">
        <v>35</v>
      </c>
      <c r="G250" s="1363" t="s">
        <v>111</v>
      </c>
      <c r="H250" s="1358" t="s">
        <v>104</v>
      </c>
      <c r="I250" s="1358"/>
      <c r="J250" s="1358"/>
    </row>
    <row r="251" spans="1:10" ht="23.45" customHeight="1" x14ac:dyDescent="0.25">
      <c r="A251" s="1361"/>
      <c r="B251" s="1567"/>
      <c r="C251" s="1568"/>
      <c r="D251" s="1569"/>
      <c r="E251" s="1418"/>
      <c r="F251" s="1570"/>
      <c r="G251" s="1363"/>
      <c r="H251" s="66">
        <f>H14</f>
        <v>2025</v>
      </c>
      <c r="I251" s="66">
        <f t="shared" ref="I251:J251" si="51">I14</f>
        <v>2026</v>
      </c>
      <c r="J251" s="66">
        <f t="shared" si="51"/>
        <v>2027</v>
      </c>
    </row>
    <row r="252" spans="1:10" ht="15.95" customHeight="1" x14ac:dyDescent="0.25">
      <c r="A252" s="80">
        <v>1</v>
      </c>
      <c r="B252" s="1412">
        <v>2</v>
      </c>
      <c r="C252" s="1412"/>
      <c r="D252" s="1412"/>
      <c r="E252" s="81">
        <v>3</v>
      </c>
      <c r="F252" s="81">
        <v>4</v>
      </c>
      <c r="G252" s="81">
        <v>5</v>
      </c>
      <c r="H252" s="113">
        <v>6</v>
      </c>
      <c r="I252" s="113">
        <v>7</v>
      </c>
      <c r="J252" s="113">
        <v>8</v>
      </c>
    </row>
    <row r="253" spans="1:10" ht="17.100000000000001" customHeight="1" x14ac:dyDescent="0.25">
      <c r="A253" s="34">
        <v>1</v>
      </c>
      <c r="B253" s="1466" t="s">
        <v>145</v>
      </c>
      <c r="C253" s="1467"/>
      <c r="D253" s="1468"/>
      <c r="E253" s="87" t="s">
        <v>96</v>
      </c>
      <c r="F253" s="93"/>
      <c r="G253" s="67" t="e">
        <f t="shared" ref="G253:G303" si="52">H253/F253</f>
        <v>#DIV/0!</v>
      </c>
      <c r="H253" s="97"/>
      <c r="I253" s="97"/>
      <c r="J253" s="97"/>
    </row>
    <row r="254" spans="1:10" ht="17.100000000000001" customHeight="1" x14ac:dyDescent="0.25">
      <c r="A254" s="36">
        <v>2</v>
      </c>
      <c r="B254" s="1474" t="s">
        <v>146</v>
      </c>
      <c r="C254" s="1475"/>
      <c r="D254" s="1476"/>
      <c r="E254" s="25" t="s">
        <v>117</v>
      </c>
      <c r="F254" s="26" t="s">
        <v>117</v>
      </c>
      <c r="G254" s="27" t="s">
        <v>117</v>
      </c>
      <c r="H254" s="33">
        <f>SUM(H255:H257)</f>
        <v>0</v>
      </c>
      <c r="I254" s="33">
        <f t="shared" ref="I254:J254" si="53">SUM(I255:I257)</f>
        <v>0</v>
      </c>
      <c r="J254" s="33">
        <f t="shared" si="53"/>
        <v>0</v>
      </c>
    </row>
    <row r="255" spans="1:10" ht="17.100000000000001" hidden="1" customHeight="1" x14ac:dyDescent="0.25">
      <c r="A255" s="34"/>
      <c r="B255" s="1383"/>
      <c r="C255" s="1416"/>
      <c r="D255" s="1384"/>
      <c r="E255" s="87" t="s">
        <v>96</v>
      </c>
      <c r="F255" s="93"/>
      <c r="G255" s="7" t="e">
        <f t="shared" si="52"/>
        <v>#DIV/0!</v>
      </c>
      <c r="H255" s="67"/>
      <c r="I255" s="67"/>
      <c r="J255" s="67"/>
    </row>
    <row r="256" spans="1:10" ht="17.100000000000001" hidden="1" customHeight="1" x14ac:dyDescent="0.25">
      <c r="A256" s="34"/>
      <c r="B256" s="1383"/>
      <c r="C256" s="1416"/>
      <c r="D256" s="1384"/>
      <c r="E256" s="87" t="s">
        <v>96</v>
      </c>
      <c r="F256" s="93"/>
      <c r="G256" s="7" t="e">
        <f t="shared" si="52"/>
        <v>#DIV/0!</v>
      </c>
      <c r="H256" s="67"/>
      <c r="I256" s="67"/>
      <c r="J256" s="67"/>
    </row>
    <row r="257" spans="1:10" ht="17.100000000000001" customHeight="1" x14ac:dyDescent="0.25">
      <c r="A257" s="34"/>
      <c r="B257" s="1383"/>
      <c r="C257" s="1416"/>
      <c r="D257" s="1384"/>
      <c r="E257" s="87" t="s">
        <v>96</v>
      </c>
      <c r="F257" s="93"/>
      <c r="G257" s="7" t="e">
        <f>H257/F257</f>
        <v>#DIV/0!</v>
      </c>
      <c r="H257" s="67"/>
      <c r="I257" s="67"/>
      <c r="J257" s="67"/>
    </row>
    <row r="258" spans="1:10" ht="17.100000000000001" customHeight="1" x14ac:dyDescent="0.25">
      <c r="A258" s="36">
        <v>3</v>
      </c>
      <c r="B258" s="1474" t="s">
        <v>147</v>
      </c>
      <c r="C258" s="1475"/>
      <c r="D258" s="1476"/>
      <c r="E258" s="25" t="s">
        <v>117</v>
      </c>
      <c r="F258" s="26" t="s">
        <v>117</v>
      </c>
      <c r="G258" s="27" t="s">
        <v>117</v>
      </c>
      <c r="H258" s="33">
        <f>SUM(H259:H261)</f>
        <v>0</v>
      </c>
      <c r="I258" s="33">
        <f t="shared" ref="I258:J258" si="54">SUM(I259:I261)</f>
        <v>0</v>
      </c>
      <c r="J258" s="33">
        <f t="shared" si="54"/>
        <v>0</v>
      </c>
    </row>
    <row r="259" spans="1:10" ht="17.100000000000001" hidden="1" customHeight="1" x14ac:dyDescent="0.25">
      <c r="A259" s="34"/>
      <c r="B259" s="1484"/>
      <c r="C259" s="1484"/>
      <c r="D259" s="1484"/>
      <c r="E259" s="87" t="s">
        <v>96</v>
      </c>
      <c r="F259" s="71"/>
      <c r="G259" s="7" t="e">
        <f t="shared" si="52"/>
        <v>#DIV/0!</v>
      </c>
      <c r="H259" s="67"/>
      <c r="I259" s="67"/>
      <c r="J259" s="67"/>
    </row>
    <row r="260" spans="1:10" ht="17.100000000000001" hidden="1" customHeight="1" x14ac:dyDescent="0.25">
      <c r="A260" s="34"/>
      <c r="B260" s="1484"/>
      <c r="C260" s="1484"/>
      <c r="D260" s="1484"/>
      <c r="E260" s="87" t="s">
        <v>96</v>
      </c>
      <c r="F260" s="71"/>
      <c r="G260" s="7" t="e">
        <f t="shared" si="52"/>
        <v>#DIV/0!</v>
      </c>
      <c r="H260" s="67"/>
      <c r="I260" s="67"/>
      <c r="J260" s="67"/>
    </row>
    <row r="261" spans="1:10" ht="17.100000000000001" customHeight="1" x14ac:dyDescent="0.25">
      <c r="A261" s="34"/>
      <c r="B261" s="1484"/>
      <c r="C261" s="1484"/>
      <c r="D261" s="1484"/>
      <c r="E261" s="87" t="s">
        <v>96</v>
      </c>
      <c r="F261" s="71"/>
      <c r="G261" s="7" t="e">
        <f t="shared" si="52"/>
        <v>#DIV/0!</v>
      </c>
      <c r="H261" s="67"/>
      <c r="I261" s="67"/>
      <c r="J261" s="67"/>
    </row>
    <row r="262" spans="1:10" ht="17.100000000000001" customHeight="1" x14ac:dyDescent="0.25">
      <c r="A262" s="36">
        <v>4</v>
      </c>
      <c r="B262" s="1474" t="s">
        <v>148</v>
      </c>
      <c r="C262" s="1475"/>
      <c r="D262" s="1476"/>
      <c r="E262" s="25" t="s">
        <v>117</v>
      </c>
      <c r="F262" s="26" t="s">
        <v>117</v>
      </c>
      <c r="G262" s="27" t="s">
        <v>117</v>
      </c>
      <c r="H262" s="33">
        <f>SUM(H263:H273)</f>
        <v>0</v>
      </c>
      <c r="I262" s="33">
        <f t="shared" ref="I262:J262" si="55">SUM(I263:I273)</f>
        <v>0</v>
      </c>
      <c r="J262" s="33">
        <f t="shared" si="55"/>
        <v>0</v>
      </c>
    </row>
    <row r="263" spans="1:10" ht="17.100000000000001" hidden="1" customHeight="1" x14ac:dyDescent="0.25">
      <c r="A263" s="34"/>
      <c r="B263" s="1383"/>
      <c r="C263" s="1416"/>
      <c r="D263" s="1384"/>
      <c r="E263" s="87" t="s">
        <v>96</v>
      </c>
      <c r="F263" s="71"/>
      <c r="G263" s="7" t="e">
        <f t="shared" si="52"/>
        <v>#DIV/0!</v>
      </c>
      <c r="H263" s="67"/>
      <c r="I263" s="67"/>
      <c r="J263" s="67"/>
    </row>
    <row r="264" spans="1:10" ht="17.100000000000001" hidden="1" customHeight="1" x14ac:dyDescent="0.25">
      <c r="A264" s="34"/>
      <c r="B264" s="1383"/>
      <c r="C264" s="1416"/>
      <c r="D264" s="1384"/>
      <c r="E264" s="87" t="s">
        <v>96</v>
      </c>
      <c r="F264" s="71"/>
      <c r="G264" s="7" t="e">
        <f t="shared" si="52"/>
        <v>#DIV/0!</v>
      </c>
      <c r="H264" s="67"/>
      <c r="I264" s="67"/>
      <c r="J264" s="67"/>
    </row>
    <row r="265" spans="1:10" ht="17.100000000000001" hidden="1" customHeight="1" x14ac:dyDescent="0.25">
      <c r="A265" s="34"/>
      <c r="B265" s="1383"/>
      <c r="C265" s="1416"/>
      <c r="D265" s="1384"/>
      <c r="E265" s="87" t="s">
        <v>96</v>
      </c>
      <c r="F265" s="71"/>
      <c r="G265" s="7" t="e">
        <f t="shared" si="52"/>
        <v>#DIV/0!</v>
      </c>
      <c r="H265" s="67"/>
      <c r="I265" s="67"/>
      <c r="J265" s="67"/>
    </row>
    <row r="266" spans="1:10" ht="17.100000000000001" hidden="1" customHeight="1" x14ac:dyDescent="0.25">
      <c r="A266" s="34"/>
      <c r="B266" s="1517"/>
      <c r="C266" s="1518"/>
      <c r="D266" s="1519"/>
      <c r="E266" s="87" t="s">
        <v>96</v>
      </c>
      <c r="F266" s="71"/>
      <c r="G266" s="7" t="e">
        <f t="shared" si="52"/>
        <v>#DIV/0!</v>
      </c>
      <c r="H266" s="67"/>
      <c r="I266" s="67"/>
      <c r="J266" s="67"/>
    </row>
    <row r="267" spans="1:10" ht="17.100000000000001" hidden="1" customHeight="1" x14ac:dyDescent="0.25">
      <c r="A267" s="34"/>
      <c r="B267" s="1517"/>
      <c r="C267" s="1518"/>
      <c r="D267" s="1519"/>
      <c r="E267" s="87" t="s">
        <v>96</v>
      </c>
      <c r="F267" s="71"/>
      <c r="G267" s="7" t="e">
        <f t="shared" si="52"/>
        <v>#DIV/0!</v>
      </c>
      <c r="H267" s="67"/>
      <c r="I267" s="67"/>
      <c r="J267" s="67"/>
    </row>
    <row r="268" spans="1:10" ht="17.100000000000001" hidden="1" customHeight="1" x14ac:dyDescent="0.25">
      <c r="A268" s="34"/>
      <c r="B268" s="1517"/>
      <c r="C268" s="1518"/>
      <c r="D268" s="1519"/>
      <c r="E268" s="87" t="s">
        <v>96</v>
      </c>
      <c r="F268" s="71"/>
      <c r="G268" s="7" t="e">
        <f t="shared" si="52"/>
        <v>#DIV/0!</v>
      </c>
      <c r="H268" s="67"/>
      <c r="I268" s="67"/>
      <c r="J268" s="67"/>
    </row>
    <row r="269" spans="1:10" ht="17.100000000000001" hidden="1" customHeight="1" x14ac:dyDescent="0.25">
      <c r="A269" s="34"/>
      <c r="B269" s="1517"/>
      <c r="C269" s="1518"/>
      <c r="D269" s="1519"/>
      <c r="E269" s="87" t="s">
        <v>96</v>
      </c>
      <c r="F269" s="71"/>
      <c r="G269" s="7" t="e">
        <f t="shared" si="52"/>
        <v>#DIV/0!</v>
      </c>
      <c r="H269" s="67"/>
      <c r="I269" s="67"/>
      <c r="J269" s="67"/>
    </row>
    <row r="270" spans="1:10" ht="17.100000000000001" hidden="1" customHeight="1" x14ac:dyDescent="0.25">
      <c r="A270" s="34"/>
      <c r="B270" s="1517"/>
      <c r="C270" s="1518"/>
      <c r="D270" s="1519"/>
      <c r="E270" s="87" t="s">
        <v>96</v>
      </c>
      <c r="F270" s="71"/>
      <c r="G270" s="7" t="e">
        <f t="shared" si="52"/>
        <v>#DIV/0!</v>
      </c>
      <c r="H270" s="67"/>
      <c r="I270" s="67"/>
      <c r="J270" s="67"/>
    </row>
    <row r="271" spans="1:10" ht="17.100000000000001" hidden="1" customHeight="1" x14ac:dyDescent="0.25">
      <c r="A271" s="34"/>
      <c r="B271" s="1517"/>
      <c r="C271" s="1518"/>
      <c r="D271" s="1519"/>
      <c r="E271" s="87" t="s">
        <v>96</v>
      </c>
      <c r="F271" s="71"/>
      <c r="G271" s="7" t="e">
        <f t="shared" si="52"/>
        <v>#DIV/0!</v>
      </c>
      <c r="H271" s="67"/>
      <c r="I271" s="67"/>
      <c r="J271" s="67"/>
    </row>
    <row r="272" spans="1:10" ht="17.100000000000001" hidden="1" customHeight="1" x14ac:dyDescent="0.25">
      <c r="A272" s="34"/>
      <c r="B272" s="1517"/>
      <c r="C272" s="1518"/>
      <c r="D272" s="1519"/>
      <c r="E272" s="87" t="s">
        <v>96</v>
      </c>
      <c r="F272" s="71"/>
      <c r="G272" s="7" t="e">
        <f t="shared" si="52"/>
        <v>#DIV/0!</v>
      </c>
      <c r="H272" s="67"/>
      <c r="I272" s="67"/>
      <c r="J272" s="67"/>
    </row>
    <row r="273" spans="1:10" ht="17.100000000000001" customHeight="1" x14ac:dyDescent="0.25">
      <c r="A273" s="34"/>
      <c r="B273" s="1517"/>
      <c r="C273" s="1518"/>
      <c r="D273" s="1519"/>
      <c r="E273" s="87" t="s">
        <v>96</v>
      </c>
      <c r="F273" s="71"/>
      <c r="G273" s="7" t="e">
        <f t="shared" si="52"/>
        <v>#DIV/0!</v>
      </c>
      <c r="H273" s="67"/>
      <c r="I273" s="67"/>
      <c r="J273" s="67"/>
    </row>
    <row r="274" spans="1:10" ht="17.100000000000001" customHeight="1" x14ac:dyDescent="0.25">
      <c r="A274" s="38"/>
      <c r="B274" s="1502" t="s">
        <v>317</v>
      </c>
      <c r="C274" s="1503"/>
      <c r="D274" s="1504"/>
      <c r="E274" s="39" t="s">
        <v>117</v>
      </c>
      <c r="F274" s="132" t="s">
        <v>117</v>
      </c>
      <c r="G274" s="133" t="s">
        <v>117</v>
      </c>
      <c r="H274" s="40">
        <f>H253+H254+H258+H262</f>
        <v>0</v>
      </c>
      <c r="I274" s="40">
        <f t="shared" ref="I274:J274" si="56">I253+I254+I258+I262</f>
        <v>0</v>
      </c>
      <c r="J274" s="40">
        <f t="shared" si="56"/>
        <v>0</v>
      </c>
    </row>
    <row r="275" spans="1:10" ht="17.100000000000001" customHeight="1" x14ac:dyDescent="0.25">
      <c r="A275" s="248"/>
      <c r="B275" s="1463"/>
      <c r="C275" s="1464"/>
      <c r="D275" s="1465"/>
      <c r="E275" s="87"/>
      <c r="F275" s="71"/>
      <c r="G275" s="67"/>
      <c r="H275" s="67"/>
      <c r="I275" s="67"/>
      <c r="J275" s="67"/>
    </row>
    <row r="276" spans="1:10" ht="17.100000000000001" customHeight="1" x14ac:dyDescent="0.25">
      <c r="A276" s="247" t="s">
        <v>318</v>
      </c>
      <c r="B276" s="1474" t="s">
        <v>146</v>
      </c>
      <c r="C276" s="1475"/>
      <c r="D276" s="1476"/>
      <c r="E276" s="25" t="s">
        <v>117</v>
      </c>
      <c r="F276" s="26" t="s">
        <v>117</v>
      </c>
      <c r="G276" s="27" t="s">
        <v>117</v>
      </c>
      <c r="H276" s="33">
        <f>SUM(H277:H280)</f>
        <v>0</v>
      </c>
      <c r="I276" s="33">
        <f t="shared" ref="I276:J276" si="57">SUM(I277:I280)</f>
        <v>0</v>
      </c>
      <c r="J276" s="33">
        <f t="shared" si="57"/>
        <v>0</v>
      </c>
    </row>
    <row r="277" spans="1:10" ht="17.100000000000001" customHeight="1" x14ac:dyDescent="0.25">
      <c r="A277" s="248"/>
      <c r="B277" s="1383"/>
      <c r="C277" s="1416"/>
      <c r="D277" s="1384"/>
      <c r="E277" s="87" t="s">
        <v>96</v>
      </c>
      <c r="F277" s="93"/>
      <c r="G277" s="7" t="e">
        <f t="shared" si="52"/>
        <v>#DIV/0!</v>
      </c>
      <c r="H277" s="67"/>
      <c r="I277" s="67"/>
      <c r="J277" s="67"/>
    </row>
    <row r="278" spans="1:10" ht="17.100000000000001" hidden="1" customHeight="1" x14ac:dyDescent="0.25">
      <c r="A278" s="248"/>
      <c r="B278" s="1383"/>
      <c r="C278" s="1416"/>
      <c r="D278" s="1384"/>
      <c r="E278" s="87" t="s">
        <v>96</v>
      </c>
      <c r="F278" s="93"/>
      <c r="G278" s="7" t="e">
        <f t="shared" si="52"/>
        <v>#DIV/0!</v>
      </c>
      <c r="H278" s="67"/>
      <c r="I278" s="67"/>
      <c r="J278" s="67"/>
    </row>
    <row r="279" spans="1:10" ht="17.100000000000001" hidden="1" customHeight="1" x14ac:dyDescent="0.25">
      <c r="A279" s="248"/>
      <c r="B279" s="1383"/>
      <c r="C279" s="1416"/>
      <c r="D279" s="1384"/>
      <c r="E279" s="87" t="s">
        <v>96</v>
      </c>
      <c r="F279" s="93"/>
      <c r="G279" s="7" t="e">
        <f t="shared" si="52"/>
        <v>#DIV/0!</v>
      </c>
      <c r="H279" s="67"/>
      <c r="I279" s="67"/>
      <c r="J279" s="67"/>
    </row>
    <row r="280" spans="1:10" ht="17.100000000000001" hidden="1" customHeight="1" x14ac:dyDescent="0.25">
      <c r="A280" s="248"/>
      <c r="B280" s="1383"/>
      <c r="C280" s="1416"/>
      <c r="D280" s="1384"/>
      <c r="E280" s="87" t="s">
        <v>96</v>
      </c>
      <c r="F280" s="93"/>
      <c r="G280" s="7" t="e">
        <f>H280/F280</f>
        <v>#DIV/0!</v>
      </c>
      <c r="H280" s="67"/>
      <c r="I280" s="67"/>
      <c r="J280" s="67"/>
    </row>
    <row r="281" spans="1:10" ht="17.100000000000001" customHeight="1" x14ac:dyDescent="0.25">
      <c r="A281" s="247" t="s">
        <v>319</v>
      </c>
      <c r="B281" s="1474" t="s">
        <v>147</v>
      </c>
      <c r="C281" s="1475"/>
      <c r="D281" s="1476"/>
      <c r="E281" s="25" t="s">
        <v>117</v>
      </c>
      <c r="F281" s="26" t="s">
        <v>117</v>
      </c>
      <c r="G281" s="27" t="s">
        <v>117</v>
      </c>
      <c r="H281" s="33">
        <f>SUM(H282:H286)</f>
        <v>0</v>
      </c>
      <c r="I281" s="33">
        <f t="shared" ref="I281:J281" si="58">SUM(I282:I286)</f>
        <v>0</v>
      </c>
      <c r="J281" s="33">
        <f t="shared" si="58"/>
        <v>0</v>
      </c>
    </row>
    <row r="282" spans="1:10" ht="17.100000000000001" customHeight="1" x14ac:dyDescent="0.25">
      <c r="A282" s="248"/>
      <c r="B282" s="1484"/>
      <c r="C282" s="1484"/>
      <c r="D282" s="1484"/>
      <c r="E282" s="87" t="s">
        <v>96</v>
      </c>
      <c r="F282" s="71"/>
      <c r="G282" s="7" t="e">
        <f t="shared" si="52"/>
        <v>#DIV/0!</v>
      </c>
      <c r="H282" s="67"/>
      <c r="I282" s="67"/>
      <c r="J282" s="67"/>
    </row>
    <row r="283" spans="1:10" ht="17.100000000000001" hidden="1" customHeight="1" x14ac:dyDescent="0.25">
      <c r="A283" s="248"/>
      <c r="B283" s="1383"/>
      <c r="C283" s="1416"/>
      <c r="D283" s="1384"/>
      <c r="E283" s="87" t="s">
        <v>96</v>
      </c>
      <c r="F283" s="71"/>
      <c r="G283" s="7" t="e">
        <f t="shared" si="52"/>
        <v>#DIV/0!</v>
      </c>
      <c r="H283" s="67"/>
      <c r="I283" s="67"/>
      <c r="J283" s="67"/>
    </row>
    <row r="284" spans="1:10" ht="17.100000000000001" hidden="1" customHeight="1" x14ac:dyDescent="0.25">
      <c r="A284" s="248"/>
      <c r="B284" s="1383"/>
      <c r="C284" s="1416"/>
      <c r="D284" s="1384"/>
      <c r="E284" s="87" t="s">
        <v>96</v>
      </c>
      <c r="F284" s="71"/>
      <c r="G284" s="7" t="e">
        <f t="shared" si="52"/>
        <v>#DIV/0!</v>
      </c>
      <c r="H284" s="67"/>
      <c r="I284" s="67"/>
      <c r="J284" s="67"/>
    </row>
    <row r="285" spans="1:10" ht="17.100000000000001" hidden="1" customHeight="1" x14ac:dyDescent="0.25">
      <c r="A285" s="248"/>
      <c r="B285" s="1484"/>
      <c r="C285" s="1484"/>
      <c r="D285" s="1484"/>
      <c r="E285" s="87" t="s">
        <v>96</v>
      </c>
      <c r="F285" s="71"/>
      <c r="G285" s="7" t="e">
        <f t="shared" si="52"/>
        <v>#DIV/0!</v>
      </c>
      <c r="H285" s="67"/>
      <c r="I285" s="67"/>
      <c r="J285" s="67"/>
    </row>
    <row r="286" spans="1:10" ht="17.100000000000001" hidden="1" customHeight="1" x14ac:dyDescent="0.25">
      <c r="A286" s="248"/>
      <c r="B286" s="1484"/>
      <c r="C286" s="1484"/>
      <c r="D286" s="1484"/>
      <c r="E286" s="87" t="s">
        <v>96</v>
      </c>
      <c r="F286" s="71"/>
      <c r="G286" s="7" t="e">
        <f t="shared" si="52"/>
        <v>#DIV/0!</v>
      </c>
      <c r="H286" s="67"/>
      <c r="I286" s="67"/>
      <c r="J286" s="67"/>
    </row>
    <row r="287" spans="1:10" ht="17.100000000000001" customHeight="1" x14ac:dyDescent="0.25">
      <c r="A287" s="247" t="s">
        <v>320</v>
      </c>
      <c r="B287" s="1474" t="s">
        <v>148</v>
      </c>
      <c r="C287" s="1475"/>
      <c r="D287" s="1476"/>
      <c r="E287" s="25" t="s">
        <v>117</v>
      </c>
      <c r="F287" s="26" t="s">
        <v>117</v>
      </c>
      <c r="G287" s="27" t="s">
        <v>117</v>
      </c>
      <c r="H287" s="33">
        <f>SUM(H288:H303)</f>
        <v>0</v>
      </c>
      <c r="I287" s="33">
        <f t="shared" ref="I287:J287" si="59">SUM(I288:I303)</f>
        <v>0</v>
      </c>
      <c r="J287" s="33">
        <f t="shared" si="59"/>
        <v>0</v>
      </c>
    </row>
    <row r="288" spans="1:10" ht="17.100000000000001" customHeight="1" x14ac:dyDescent="0.25">
      <c r="A288" s="248"/>
      <c r="B288" s="1505" t="s">
        <v>488</v>
      </c>
      <c r="C288" s="1506"/>
      <c r="D288" s="1507"/>
      <c r="E288" s="87" t="s">
        <v>96</v>
      </c>
      <c r="F288" s="71"/>
      <c r="G288" s="7" t="e">
        <f t="shared" si="52"/>
        <v>#DIV/0!</v>
      </c>
      <c r="H288" s="67"/>
      <c r="I288" s="67"/>
      <c r="J288" s="67"/>
    </row>
    <row r="289" spans="1:10" ht="17.100000000000001" customHeight="1" x14ac:dyDescent="0.25">
      <c r="A289" s="248"/>
      <c r="B289" s="1505"/>
      <c r="C289" s="1506"/>
      <c r="D289" s="1507"/>
      <c r="E289" s="87" t="s">
        <v>96</v>
      </c>
      <c r="F289" s="71"/>
      <c r="G289" s="7" t="e">
        <f t="shared" si="52"/>
        <v>#DIV/0!</v>
      </c>
      <c r="H289" s="67"/>
      <c r="I289" s="67"/>
      <c r="J289" s="67"/>
    </row>
    <row r="290" spans="1:10" ht="17.100000000000001" customHeight="1" x14ac:dyDescent="0.25">
      <c r="A290" s="248"/>
      <c r="B290" s="1505"/>
      <c r="C290" s="1506"/>
      <c r="D290" s="1507"/>
      <c r="E290" s="87" t="s">
        <v>96</v>
      </c>
      <c r="F290" s="71"/>
      <c r="G290" s="7" t="e">
        <f t="shared" si="52"/>
        <v>#DIV/0!</v>
      </c>
      <c r="H290" s="67"/>
      <c r="I290" s="67"/>
      <c r="J290" s="67"/>
    </row>
    <row r="291" spans="1:10" ht="17.100000000000001" customHeight="1" x14ac:dyDescent="0.25">
      <c r="A291" s="248"/>
      <c r="B291" s="1505"/>
      <c r="C291" s="1506"/>
      <c r="D291" s="1507"/>
      <c r="E291" s="87" t="s">
        <v>96</v>
      </c>
      <c r="F291" s="71"/>
      <c r="G291" s="7" t="e">
        <f t="shared" si="52"/>
        <v>#DIV/0!</v>
      </c>
      <c r="H291" s="67"/>
      <c r="I291" s="67"/>
      <c r="J291" s="67"/>
    </row>
    <row r="292" spans="1:10" ht="17.100000000000001" customHeight="1" x14ac:dyDescent="0.25">
      <c r="A292" s="248"/>
      <c r="B292" s="1505"/>
      <c r="C292" s="1506"/>
      <c r="D292" s="1507"/>
      <c r="E292" s="87" t="s">
        <v>96</v>
      </c>
      <c r="F292" s="71"/>
      <c r="G292" s="7" t="e">
        <f t="shared" si="52"/>
        <v>#DIV/0!</v>
      </c>
      <c r="H292" s="67"/>
      <c r="I292" s="67"/>
      <c r="J292" s="67"/>
    </row>
    <row r="293" spans="1:10" ht="17.100000000000001" customHeight="1" x14ac:dyDescent="0.25">
      <c r="A293" s="248"/>
      <c r="B293" s="1505"/>
      <c r="C293" s="1506"/>
      <c r="D293" s="1507"/>
      <c r="E293" s="87" t="s">
        <v>96</v>
      </c>
      <c r="F293" s="71"/>
      <c r="G293" s="7" t="e">
        <f t="shared" si="52"/>
        <v>#DIV/0!</v>
      </c>
      <c r="H293" s="67"/>
      <c r="I293" s="67"/>
      <c r="J293" s="67"/>
    </row>
    <row r="294" spans="1:10" ht="17.100000000000001" customHeight="1" x14ac:dyDescent="0.25">
      <c r="A294" s="248"/>
      <c r="B294" s="1505"/>
      <c r="C294" s="1506"/>
      <c r="D294" s="1507"/>
      <c r="E294" s="87" t="s">
        <v>96</v>
      </c>
      <c r="F294" s="71"/>
      <c r="G294" s="7" t="e">
        <f t="shared" si="52"/>
        <v>#DIV/0!</v>
      </c>
      <c r="H294" s="67"/>
      <c r="I294" s="67"/>
      <c r="J294" s="67"/>
    </row>
    <row r="295" spans="1:10" ht="17.100000000000001" hidden="1" customHeight="1" x14ac:dyDescent="0.25">
      <c r="A295" s="248"/>
      <c r="B295" s="1505"/>
      <c r="C295" s="1506"/>
      <c r="D295" s="1507"/>
      <c r="E295" s="87" t="s">
        <v>96</v>
      </c>
      <c r="F295" s="71"/>
      <c r="G295" s="7" t="e">
        <f t="shared" si="52"/>
        <v>#DIV/0!</v>
      </c>
      <c r="H295" s="67"/>
      <c r="I295" s="67"/>
      <c r="J295" s="67"/>
    </row>
    <row r="296" spans="1:10" ht="17.100000000000001" hidden="1" customHeight="1" x14ac:dyDescent="0.25">
      <c r="A296" s="248"/>
      <c r="B296" s="1505"/>
      <c r="C296" s="1506"/>
      <c r="D296" s="1507"/>
      <c r="E296" s="87" t="s">
        <v>96</v>
      </c>
      <c r="F296" s="71"/>
      <c r="G296" s="7" t="e">
        <f t="shared" si="52"/>
        <v>#DIV/0!</v>
      </c>
      <c r="H296" s="67"/>
      <c r="I296" s="67"/>
      <c r="J296" s="67"/>
    </row>
    <row r="297" spans="1:10" ht="17.100000000000001" hidden="1" customHeight="1" x14ac:dyDescent="0.25">
      <c r="A297" s="248"/>
      <c r="B297" s="1505"/>
      <c r="C297" s="1506"/>
      <c r="D297" s="1507"/>
      <c r="E297" s="87" t="s">
        <v>96</v>
      </c>
      <c r="F297" s="71"/>
      <c r="G297" s="7" t="e">
        <f t="shared" si="52"/>
        <v>#DIV/0!</v>
      </c>
      <c r="H297" s="67"/>
      <c r="I297" s="67"/>
      <c r="J297" s="67"/>
    </row>
    <row r="298" spans="1:10" ht="17.100000000000001" hidden="1" customHeight="1" x14ac:dyDescent="0.25">
      <c r="A298" s="248"/>
      <c r="B298" s="1505"/>
      <c r="C298" s="1506"/>
      <c r="D298" s="1507"/>
      <c r="E298" s="87" t="s">
        <v>96</v>
      </c>
      <c r="F298" s="71"/>
      <c r="G298" s="7" t="e">
        <f t="shared" si="52"/>
        <v>#DIV/0!</v>
      </c>
      <c r="H298" s="67"/>
      <c r="I298" s="67"/>
      <c r="J298" s="67"/>
    </row>
    <row r="299" spans="1:10" ht="17.100000000000001" hidden="1" customHeight="1" x14ac:dyDescent="0.25">
      <c r="A299" s="248"/>
      <c r="B299" s="1505"/>
      <c r="C299" s="1506"/>
      <c r="D299" s="1507"/>
      <c r="E299" s="87" t="s">
        <v>96</v>
      </c>
      <c r="F299" s="71"/>
      <c r="G299" s="7" t="e">
        <f t="shared" si="52"/>
        <v>#DIV/0!</v>
      </c>
      <c r="H299" s="67"/>
      <c r="I299" s="67"/>
      <c r="J299" s="67"/>
    </row>
    <row r="300" spans="1:10" ht="17.100000000000001" hidden="1" customHeight="1" x14ac:dyDescent="0.25">
      <c r="A300" s="248"/>
      <c r="B300" s="1505"/>
      <c r="C300" s="1506"/>
      <c r="D300" s="1507"/>
      <c r="E300" s="87" t="s">
        <v>96</v>
      </c>
      <c r="F300" s="71"/>
      <c r="G300" s="7" t="e">
        <f t="shared" si="52"/>
        <v>#DIV/0!</v>
      </c>
      <c r="H300" s="67"/>
      <c r="I300" s="67"/>
      <c r="J300" s="67"/>
    </row>
    <row r="301" spans="1:10" ht="17.100000000000001" hidden="1" customHeight="1" x14ac:dyDescent="0.25">
      <c r="A301" s="248"/>
      <c r="B301" s="1505"/>
      <c r="C301" s="1506"/>
      <c r="D301" s="1507"/>
      <c r="E301" s="87" t="s">
        <v>96</v>
      </c>
      <c r="F301" s="71"/>
      <c r="G301" s="7" t="e">
        <f t="shared" si="52"/>
        <v>#DIV/0!</v>
      </c>
      <c r="H301" s="67"/>
      <c r="I301" s="67"/>
      <c r="J301" s="67"/>
    </row>
    <row r="302" spans="1:10" ht="17.100000000000001" hidden="1" customHeight="1" x14ac:dyDescent="0.25">
      <c r="A302" s="248"/>
      <c r="B302" s="1505"/>
      <c r="C302" s="1506"/>
      <c r="D302" s="1507"/>
      <c r="E302" s="87" t="s">
        <v>96</v>
      </c>
      <c r="F302" s="71"/>
      <c r="G302" s="7" t="e">
        <f t="shared" si="52"/>
        <v>#DIV/0!</v>
      </c>
      <c r="H302" s="67"/>
      <c r="I302" s="67"/>
      <c r="J302" s="67"/>
    </row>
    <row r="303" spans="1:10" ht="17.100000000000001" customHeight="1" x14ac:dyDescent="0.25">
      <c r="A303" s="248"/>
      <c r="B303" s="1505"/>
      <c r="C303" s="1506"/>
      <c r="D303" s="1507"/>
      <c r="E303" s="87" t="s">
        <v>96</v>
      </c>
      <c r="F303" s="71"/>
      <c r="G303" s="7" t="e">
        <f t="shared" si="52"/>
        <v>#DIV/0!</v>
      </c>
      <c r="H303" s="67"/>
      <c r="I303" s="67"/>
      <c r="J303" s="67"/>
    </row>
    <row r="304" spans="1:10" ht="17.100000000000001" customHeight="1" x14ac:dyDescent="0.25">
      <c r="A304" s="38"/>
      <c r="B304" s="1502" t="s">
        <v>321</v>
      </c>
      <c r="C304" s="1503"/>
      <c r="D304" s="1504"/>
      <c r="E304" s="39" t="s">
        <v>117</v>
      </c>
      <c r="F304" s="132" t="s">
        <v>117</v>
      </c>
      <c r="G304" s="133" t="s">
        <v>117</v>
      </c>
      <c r="H304" s="100">
        <f>H276+H281+H287</f>
        <v>0</v>
      </c>
      <c r="I304" s="100">
        <f t="shared" ref="I304:J304" si="60">I276+I281+I287</f>
        <v>0</v>
      </c>
      <c r="J304" s="100">
        <f t="shared" si="60"/>
        <v>0</v>
      </c>
    </row>
    <row r="305" spans="1:10" ht="21.95" customHeight="1" x14ac:dyDescent="0.25">
      <c r="A305" s="1321" t="s">
        <v>70</v>
      </c>
      <c r="B305" s="1322"/>
      <c r="C305" s="1322"/>
      <c r="D305" s="1322"/>
      <c r="E305" s="1322"/>
      <c r="F305" s="1322"/>
      <c r="G305" s="1323"/>
      <c r="H305" s="9">
        <f>H274+H304</f>
        <v>0</v>
      </c>
      <c r="I305" s="9">
        <f t="shared" ref="I305:J305" si="61">I274+I304</f>
        <v>0</v>
      </c>
      <c r="J305" s="9">
        <f t="shared" si="61"/>
        <v>0</v>
      </c>
    </row>
    <row r="307" spans="1:10" ht="21.95" customHeight="1" x14ac:dyDescent="0.25">
      <c r="B307" s="1563" t="s">
        <v>175</v>
      </c>
      <c r="C307" s="1563"/>
      <c r="D307" s="1563"/>
      <c r="E307" s="1563"/>
      <c r="F307" s="1563"/>
      <c r="G307" s="1563"/>
      <c r="H307" s="1563"/>
      <c r="I307" s="1563"/>
      <c r="J307" s="1563"/>
    </row>
    <row r="308" spans="1:10" ht="23.45" customHeight="1" x14ac:dyDescent="0.25">
      <c r="A308" s="1360" t="s">
        <v>106</v>
      </c>
      <c r="B308" s="1564" t="s">
        <v>77</v>
      </c>
      <c r="C308" s="1565"/>
      <c r="D308" s="1566"/>
      <c r="E308" s="1418" t="s">
        <v>82</v>
      </c>
      <c r="F308" s="1570" t="s">
        <v>35</v>
      </c>
      <c r="G308" s="1363" t="s">
        <v>111</v>
      </c>
      <c r="H308" s="1358" t="s">
        <v>104</v>
      </c>
      <c r="I308" s="1358"/>
      <c r="J308" s="1358"/>
    </row>
    <row r="309" spans="1:10" ht="23.45" customHeight="1" x14ac:dyDescent="0.25">
      <c r="A309" s="1361"/>
      <c r="B309" s="1567"/>
      <c r="C309" s="1568"/>
      <c r="D309" s="1569"/>
      <c r="E309" s="1418"/>
      <c r="F309" s="1570"/>
      <c r="G309" s="1363"/>
      <c r="H309" s="66">
        <f>H14</f>
        <v>2025</v>
      </c>
      <c r="I309" s="66">
        <f t="shared" ref="I309:J309" si="62">I14</f>
        <v>2026</v>
      </c>
      <c r="J309" s="66">
        <f t="shared" si="62"/>
        <v>2027</v>
      </c>
    </row>
    <row r="310" spans="1:10" ht="15.95" customHeight="1" x14ac:dyDescent="0.25">
      <c r="A310" s="80">
        <v>1</v>
      </c>
      <c r="B310" s="1412">
        <v>2</v>
      </c>
      <c r="C310" s="1412"/>
      <c r="D310" s="1412"/>
      <c r="E310" s="81">
        <v>3</v>
      </c>
      <c r="F310" s="81">
        <v>4</v>
      </c>
      <c r="G310" s="81">
        <v>5</v>
      </c>
      <c r="H310" s="113">
        <v>6</v>
      </c>
      <c r="I310" s="113">
        <v>7</v>
      </c>
      <c r="J310" s="113">
        <v>8</v>
      </c>
    </row>
    <row r="311" spans="1:10" ht="17.100000000000001" customHeight="1" x14ac:dyDescent="0.25">
      <c r="A311" s="36">
        <v>1</v>
      </c>
      <c r="B311" s="1457" t="s">
        <v>151</v>
      </c>
      <c r="C311" s="1458"/>
      <c r="D311" s="1459"/>
      <c r="E311" s="25" t="s">
        <v>117</v>
      </c>
      <c r="F311" s="26" t="s">
        <v>117</v>
      </c>
      <c r="G311" s="27" t="s">
        <v>117</v>
      </c>
      <c r="H311" s="27" t="s">
        <v>117</v>
      </c>
      <c r="I311" s="27" t="s">
        <v>117</v>
      </c>
      <c r="J311" s="27" t="s">
        <v>117</v>
      </c>
    </row>
    <row r="312" spans="1:10" ht="17.100000000000001" customHeight="1" x14ac:dyDescent="0.25">
      <c r="A312" s="131"/>
      <c r="B312" s="1454" t="s">
        <v>152</v>
      </c>
      <c r="C312" s="1455"/>
      <c r="D312" s="1456"/>
      <c r="E312" s="87" t="s">
        <v>184</v>
      </c>
      <c r="F312" s="88"/>
      <c r="G312" s="67" t="e">
        <f t="shared" ref="G312:G384" si="63">H312/F312</f>
        <v>#DIV/0!</v>
      </c>
      <c r="H312" s="101"/>
      <c r="I312" s="101"/>
      <c r="J312" s="101"/>
    </row>
    <row r="313" spans="1:10" ht="17.100000000000001" customHeight="1" x14ac:dyDescent="0.25">
      <c r="A313" s="92"/>
      <c r="B313" s="1383"/>
      <c r="C313" s="1416"/>
      <c r="D313" s="1384"/>
      <c r="E313" s="87" t="s">
        <v>96</v>
      </c>
      <c r="F313" s="93"/>
      <c r="G313" s="67" t="e">
        <f t="shared" si="63"/>
        <v>#DIV/0!</v>
      </c>
      <c r="H313" s="67"/>
      <c r="I313" s="67"/>
      <c r="J313" s="67"/>
    </row>
    <row r="314" spans="1:10" ht="17.100000000000001" hidden="1" customHeight="1" x14ac:dyDescent="0.25">
      <c r="A314" s="92"/>
      <c r="B314" s="1383"/>
      <c r="C314" s="1416"/>
      <c r="D314" s="1384"/>
      <c r="E314" s="87" t="s">
        <v>96</v>
      </c>
      <c r="F314" s="93"/>
      <c r="G314" s="67" t="e">
        <f t="shared" si="63"/>
        <v>#DIV/0!</v>
      </c>
      <c r="H314" s="67"/>
      <c r="I314" s="67"/>
      <c r="J314" s="67"/>
    </row>
    <row r="315" spans="1:10" ht="17.100000000000001" hidden="1" customHeight="1" x14ac:dyDescent="0.25">
      <c r="A315" s="92"/>
      <c r="B315" s="1383"/>
      <c r="C315" s="1416"/>
      <c r="D315" s="1384"/>
      <c r="E315" s="87" t="s">
        <v>96</v>
      </c>
      <c r="F315" s="93"/>
      <c r="G315" s="67" t="e">
        <f t="shared" si="63"/>
        <v>#DIV/0!</v>
      </c>
      <c r="H315" s="67"/>
      <c r="I315" s="67"/>
      <c r="J315" s="67"/>
    </row>
    <row r="316" spans="1:10" ht="17.100000000000001" hidden="1" customHeight="1" x14ac:dyDescent="0.25">
      <c r="A316" s="92"/>
      <c r="B316" s="1383"/>
      <c r="C316" s="1416"/>
      <c r="D316" s="1384"/>
      <c r="E316" s="87" t="s">
        <v>96</v>
      </c>
      <c r="F316" s="93"/>
      <c r="G316" s="67" t="e">
        <f t="shared" si="63"/>
        <v>#DIV/0!</v>
      </c>
      <c r="H316" s="67"/>
      <c r="I316" s="67"/>
      <c r="J316" s="67"/>
    </row>
    <row r="317" spans="1:10" ht="17.100000000000001" hidden="1" customHeight="1" x14ac:dyDescent="0.25">
      <c r="A317" s="92"/>
      <c r="B317" s="1383"/>
      <c r="C317" s="1416"/>
      <c r="D317" s="1384"/>
      <c r="E317" s="87" t="s">
        <v>96</v>
      </c>
      <c r="F317" s="93"/>
      <c r="G317" s="67" t="e">
        <f t="shared" si="63"/>
        <v>#DIV/0!</v>
      </c>
      <c r="H317" s="67"/>
      <c r="I317" s="67"/>
      <c r="J317" s="67"/>
    </row>
    <row r="318" spans="1:10" ht="17.100000000000001" hidden="1" customHeight="1" x14ac:dyDescent="0.25">
      <c r="A318" s="92"/>
      <c r="B318" s="1383"/>
      <c r="C318" s="1416"/>
      <c r="D318" s="1384"/>
      <c r="E318" s="87" t="s">
        <v>96</v>
      </c>
      <c r="F318" s="93"/>
      <c r="G318" s="67" t="e">
        <f t="shared" si="63"/>
        <v>#DIV/0!</v>
      </c>
      <c r="H318" s="67"/>
      <c r="I318" s="67"/>
      <c r="J318" s="67"/>
    </row>
    <row r="319" spans="1:10" ht="17.100000000000001" hidden="1" customHeight="1" x14ac:dyDescent="0.25">
      <c r="A319" s="92"/>
      <c r="B319" s="1383"/>
      <c r="C319" s="1416"/>
      <c r="D319" s="1384"/>
      <c r="E319" s="87" t="s">
        <v>96</v>
      </c>
      <c r="F319" s="93"/>
      <c r="G319" s="67" t="e">
        <f t="shared" si="63"/>
        <v>#DIV/0!</v>
      </c>
      <c r="H319" s="67"/>
      <c r="I319" s="67"/>
      <c r="J319" s="67"/>
    </row>
    <row r="320" spans="1:10" ht="17.100000000000001" hidden="1" customHeight="1" x14ac:dyDescent="0.25">
      <c r="A320" s="92"/>
      <c r="B320" s="1383"/>
      <c r="C320" s="1416"/>
      <c r="D320" s="1384"/>
      <c r="E320" s="87" t="s">
        <v>96</v>
      </c>
      <c r="F320" s="93"/>
      <c r="G320" s="67" t="e">
        <f t="shared" si="63"/>
        <v>#DIV/0!</v>
      </c>
      <c r="H320" s="67"/>
      <c r="I320" s="67"/>
      <c r="J320" s="67"/>
    </row>
    <row r="321" spans="1:10" ht="17.100000000000001" hidden="1" customHeight="1" x14ac:dyDescent="0.25">
      <c r="A321" s="92"/>
      <c r="B321" s="1383"/>
      <c r="C321" s="1416"/>
      <c r="D321" s="1384"/>
      <c r="E321" s="87" t="s">
        <v>96</v>
      </c>
      <c r="F321" s="93"/>
      <c r="G321" s="67" t="e">
        <f t="shared" si="63"/>
        <v>#DIV/0!</v>
      </c>
      <c r="H321" s="67"/>
      <c r="I321" s="67"/>
      <c r="J321" s="67"/>
    </row>
    <row r="322" spans="1:10" ht="17.100000000000001" customHeight="1" x14ac:dyDescent="0.25">
      <c r="A322" s="98"/>
      <c r="B322" s="1554" t="s">
        <v>71</v>
      </c>
      <c r="C322" s="1555"/>
      <c r="D322" s="1556"/>
      <c r="E322" s="99"/>
      <c r="F322" s="102"/>
      <c r="G322" s="100"/>
      <c r="H322" s="100">
        <f>SUM(H312:H321)</f>
        <v>0</v>
      </c>
      <c r="I322" s="100">
        <f t="shared" ref="I322:J322" si="64">SUM(I312:I321)</f>
        <v>0</v>
      </c>
      <c r="J322" s="100">
        <f t="shared" si="64"/>
        <v>0</v>
      </c>
    </row>
    <row r="323" spans="1:10" ht="17.100000000000001" customHeight="1" x14ac:dyDescent="0.25">
      <c r="A323" s="36">
        <v>2</v>
      </c>
      <c r="B323" s="1457" t="s">
        <v>72</v>
      </c>
      <c r="C323" s="1458"/>
      <c r="D323" s="1459"/>
      <c r="E323" s="25" t="s">
        <v>117</v>
      </c>
      <c r="F323" s="26" t="s">
        <v>117</v>
      </c>
      <c r="G323" s="27" t="s">
        <v>117</v>
      </c>
      <c r="H323" s="27" t="s">
        <v>117</v>
      </c>
      <c r="I323" s="27" t="s">
        <v>117</v>
      </c>
      <c r="J323" s="27" t="s">
        <v>117</v>
      </c>
    </row>
    <row r="324" spans="1:10" ht="17.100000000000001" customHeight="1" x14ac:dyDescent="0.25">
      <c r="A324" s="92"/>
      <c r="B324" s="1508" t="s">
        <v>156</v>
      </c>
      <c r="C324" s="1508"/>
      <c r="D324" s="1508"/>
      <c r="E324" s="87" t="s">
        <v>157</v>
      </c>
      <c r="F324" s="71"/>
      <c r="G324" s="67" t="e">
        <f t="shared" si="63"/>
        <v>#DIV/0!</v>
      </c>
      <c r="H324" s="67"/>
      <c r="I324" s="67"/>
      <c r="J324" s="67"/>
    </row>
    <row r="325" spans="1:10" ht="17.100000000000001" hidden="1" customHeight="1" x14ac:dyDescent="0.25">
      <c r="A325" s="92"/>
      <c r="B325" s="1505"/>
      <c r="C325" s="1506"/>
      <c r="D325" s="1507"/>
      <c r="E325" s="87"/>
      <c r="F325" s="71"/>
      <c r="G325" s="67" t="e">
        <f t="shared" si="63"/>
        <v>#DIV/0!</v>
      </c>
      <c r="H325" s="67"/>
      <c r="I325" s="67"/>
      <c r="J325" s="67"/>
    </row>
    <row r="326" spans="1:10" ht="17.100000000000001" hidden="1" customHeight="1" x14ac:dyDescent="0.25">
      <c r="A326" s="92"/>
      <c r="B326" s="1505"/>
      <c r="C326" s="1506"/>
      <c r="D326" s="1507"/>
      <c r="E326" s="87"/>
      <c r="F326" s="71"/>
      <c r="G326" s="67" t="e">
        <f t="shared" si="63"/>
        <v>#DIV/0!</v>
      </c>
      <c r="H326" s="67"/>
      <c r="I326" s="67"/>
      <c r="J326" s="67"/>
    </row>
    <row r="327" spans="1:10" ht="17.100000000000001" hidden="1" customHeight="1" x14ac:dyDescent="0.25">
      <c r="A327" s="92"/>
      <c r="B327" s="1505"/>
      <c r="C327" s="1506"/>
      <c r="D327" s="1507"/>
      <c r="E327" s="87"/>
      <c r="F327" s="71"/>
      <c r="G327" s="67" t="e">
        <f t="shared" si="63"/>
        <v>#DIV/0!</v>
      </c>
      <c r="H327" s="67"/>
      <c r="I327" s="67"/>
      <c r="J327" s="67"/>
    </row>
    <row r="328" spans="1:10" ht="17.100000000000001" hidden="1" customHeight="1" x14ac:dyDescent="0.25">
      <c r="A328" s="92"/>
      <c r="B328" s="1505"/>
      <c r="C328" s="1506"/>
      <c r="D328" s="1507"/>
      <c r="E328" s="87"/>
      <c r="F328" s="71"/>
      <c r="G328" s="67" t="e">
        <f t="shared" si="63"/>
        <v>#DIV/0!</v>
      </c>
      <c r="H328" s="67"/>
      <c r="I328" s="67"/>
      <c r="J328" s="67"/>
    </row>
    <row r="329" spans="1:10" ht="17.100000000000001" hidden="1" customHeight="1" x14ac:dyDescent="0.25">
      <c r="A329" s="92"/>
      <c r="B329" s="1505"/>
      <c r="C329" s="1506"/>
      <c r="D329" s="1507"/>
      <c r="E329" s="87"/>
      <c r="F329" s="71"/>
      <c r="G329" s="67" t="e">
        <f t="shared" si="63"/>
        <v>#DIV/0!</v>
      </c>
      <c r="H329" s="67"/>
      <c r="I329" s="67"/>
      <c r="J329" s="67"/>
    </row>
    <row r="330" spans="1:10" ht="17.100000000000001" hidden="1" customHeight="1" x14ac:dyDescent="0.25">
      <c r="A330" s="92"/>
      <c r="B330" s="1505"/>
      <c r="C330" s="1506"/>
      <c r="D330" s="1507"/>
      <c r="E330" s="87"/>
      <c r="F330" s="71"/>
      <c r="G330" s="67" t="e">
        <f t="shared" si="63"/>
        <v>#DIV/0!</v>
      </c>
      <c r="H330" s="67"/>
      <c r="I330" s="67"/>
      <c r="J330" s="67"/>
    </row>
    <row r="331" spans="1:10" ht="17.100000000000001" hidden="1" customHeight="1" x14ac:dyDescent="0.25">
      <c r="A331" s="92"/>
      <c r="B331" s="1505"/>
      <c r="C331" s="1506"/>
      <c r="D331" s="1507"/>
      <c r="E331" s="87"/>
      <c r="F331" s="71"/>
      <c r="G331" s="67" t="e">
        <f t="shared" si="63"/>
        <v>#DIV/0!</v>
      </c>
      <c r="H331" s="67"/>
      <c r="I331" s="67"/>
      <c r="J331" s="67"/>
    </row>
    <row r="332" spans="1:10" ht="17.100000000000001" hidden="1" customHeight="1" x14ac:dyDescent="0.25">
      <c r="A332" s="92"/>
      <c r="B332" s="1505"/>
      <c r="C332" s="1506"/>
      <c r="D332" s="1507"/>
      <c r="E332" s="87"/>
      <c r="F332" s="71"/>
      <c r="G332" s="67" t="e">
        <f t="shared" si="63"/>
        <v>#DIV/0!</v>
      </c>
      <c r="H332" s="67"/>
      <c r="I332" s="67"/>
      <c r="J332" s="67"/>
    </row>
    <row r="333" spans="1:10" ht="17.100000000000001" hidden="1" customHeight="1" x14ac:dyDescent="0.25">
      <c r="A333" s="92"/>
      <c r="B333" s="1505"/>
      <c r="C333" s="1506"/>
      <c r="D333" s="1507"/>
      <c r="E333" s="87"/>
      <c r="F333" s="71"/>
      <c r="G333" s="67" t="e">
        <f t="shared" si="63"/>
        <v>#DIV/0!</v>
      </c>
      <c r="H333" s="67"/>
      <c r="I333" s="67"/>
      <c r="J333" s="67"/>
    </row>
    <row r="334" spans="1:10" ht="17.100000000000001" hidden="1" customHeight="1" x14ac:dyDescent="0.25">
      <c r="A334" s="92"/>
      <c r="B334" s="1505"/>
      <c r="C334" s="1506"/>
      <c r="D334" s="1507"/>
      <c r="E334" s="87"/>
      <c r="F334" s="71"/>
      <c r="G334" s="67" t="e">
        <f t="shared" si="63"/>
        <v>#DIV/0!</v>
      </c>
      <c r="H334" s="67"/>
      <c r="I334" s="67"/>
      <c r="J334" s="67"/>
    </row>
    <row r="335" spans="1:10" ht="17.100000000000001" hidden="1" customHeight="1" x14ac:dyDescent="0.25">
      <c r="A335" s="92"/>
      <c r="B335" s="1505"/>
      <c r="C335" s="1506"/>
      <c r="D335" s="1507"/>
      <c r="E335" s="87"/>
      <c r="F335" s="71"/>
      <c r="G335" s="67" t="e">
        <f t="shared" si="63"/>
        <v>#DIV/0!</v>
      </c>
      <c r="H335" s="67"/>
      <c r="I335" s="67"/>
      <c r="J335" s="67"/>
    </row>
    <row r="336" spans="1:10" ht="17.100000000000001" hidden="1" customHeight="1" x14ac:dyDescent="0.25">
      <c r="A336" s="92"/>
      <c r="B336" s="1505"/>
      <c r="C336" s="1506"/>
      <c r="D336" s="1507"/>
      <c r="E336" s="87"/>
      <c r="F336" s="71"/>
      <c r="G336" s="67" t="e">
        <f t="shared" si="63"/>
        <v>#DIV/0!</v>
      </c>
      <c r="H336" s="67"/>
      <c r="I336" s="67"/>
      <c r="J336" s="67"/>
    </row>
    <row r="337" spans="1:10" ht="17.100000000000001" hidden="1" customHeight="1" x14ac:dyDescent="0.25">
      <c r="A337" s="92"/>
      <c r="B337" s="1505"/>
      <c r="C337" s="1506"/>
      <c r="D337" s="1507"/>
      <c r="E337" s="87"/>
      <c r="F337" s="71"/>
      <c r="G337" s="67" t="e">
        <f t="shared" si="63"/>
        <v>#DIV/0!</v>
      </c>
      <c r="H337" s="67"/>
      <c r="I337" s="67"/>
      <c r="J337" s="67"/>
    </row>
    <row r="338" spans="1:10" ht="17.100000000000001" hidden="1" customHeight="1" x14ac:dyDescent="0.25">
      <c r="A338" s="92"/>
      <c r="B338" s="1508"/>
      <c r="C338" s="1508"/>
      <c r="D338" s="1508"/>
      <c r="E338" s="87"/>
      <c r="F338" s="71"/>
      <c r="G338" s="67" t="e">
        <f t="shared" si="63"/>
        <v>#DIV/0!</v>
      </c>
      <c r="H338" s="67"/>
      <c r="I338" s="67"/>
      <c r="J338" s="67"/>
    </row>
    <row r="339" spans="1:10" ht="17.100000000000001" customHeight="1" x14ac:dyDescent="0.25">
      <c r="A339" s="98"/>
      <c r="B339" s="1554" t="s">
        <v>71</v>
      </c>
      <c r="C339" s="1555"/>
      <c r="D339" s="1556"/>
      <c r="E339" s="99"/>
      <c r="F339" s="102"/>
      <c r="G339" s="100"/>
      <c r="H339" s="100">
        <f>SUM(H324:H338)</f>
        <v>0</v>
      </c>
      <c r="I339" s="100">
        <f t="shared" ref="I339:J339" si="65">SUM(I324:I338)</f>
        <v>0</v>
      </c>
      <c r="J339" s="100">
        <f t="shared" si="65"/>
        <v>0</v>
      </c>
    </row>
    <row r="340" spans="1:10" ht="32.1" customHeight="1" x14ac:dyDescent="0.25">
      <c r="A340" s="24">
        <v>3</v>
      </c>
      <c r="B340" s="1451" t="s">
        <v>158</v>
      </c>
      <c r="C340" s="1452"/>
      <c r="D340" s="1453"/>
      <c r="E340" s="25" t="s">
        <v>117</v>
      </c>
      <c r="F340" s="26" t="s">
        <v>117</v>
      </c>
      <c r="G340" s="27" t="s">
        <v>117</v>
      </c>
      <c r="H340" s="27" t="s">
        <v>117</v>
      </c>
      <c r="I340" s="27" t="s">
        <v>117</v>
      </c>
      <c r="J340" s="27" t="s">
        <v>117</v>
      </c>
    </row>
    <row r="341" spans="1:10" ht="17.100000000000001" customHeight="1" x14ac:dyDescent="0.25">
      <c r="A341" s="92"/>
      <c r="B341" s="1383"/>
      <c r="C341" s="1416"/>
      <c r="D341" s="1384"/>
      <c r="E341" s="87" t="s">
        <v>96</v>
      </c>
      <c r="F341" s="71"/>
      <c r="G341" s="67" t="e">
        <f t="shared" si="63"/>
        <v>#DIV/0!</v>
      </c>
      <c r="H341" s="67"/>
      <c r="I341" s="67"/>
      <c r="J341" s="67"/>
    </row>
    <row r="342" spans="1:10" ht="17.100000000000001" hidden="1" customHeight="1" x14ac:dyDescent="0.25">
      <c r="A342" s="92"/>
      <c r="B342" s="1383"/>
      <c r="C342" s="1416"/>
      <c r="D342" s="1384"/>
      <c r="E342" s="87" t="s">
        <v>96</v>
      </c>
      <c r="F342" s="71"/>
      <c r="G342" s="67" t="e">
        <f t="shared" si="63"/>
        <v>#DIV/0!</v>
      </c>
      <c r="H342" s="67"/>
      <c r="I342" s="67"/>
      <c r="J342" s="67"/>
    </row>
    <row r="343" spans="1:10" ht="17.100000000000001" hidden="1" customHeight="1" x14ac:dyDescent="0.25">
      <c r="A343" s="92"/>
      <c r="B343" s="1383"/>
      <c r="C343" s="1416"/>
      <c r="D343" s="1384"/>
      <c r="E343" s="87" t="s">
        <v>96</v>
      </c>
      <c r="F343" s="71"/>
      <c r="G343" s="67" t="e">
        <f t="shared" si="63"/>
        <v>#DIV/0!</v>
      </c>
      <c r="H343" s="67"/>
      <c r="I343" s="67"/>
      <c r="J343" s="67"/>
    </row>
    <row r="344" spans="1:10" ht="17.100000000000001" customHeight="1" x14ac:dyDescent="0.25">
      <c r="A344" s="98"/>
      <c r="B344" s="1554" t="s">
        <v>71</v>
      </c>
      <c r="C344" s="1555"/>
      <c r="D344" s="1556"/>
      <c r="E344" s="99"/>
      <c r="F344" s="102"/>
      <c r="G344" s="100"/>
      <c r="H344" s="100">
        <f>SUM(H341:H343)</f>
        <v>0</v>
      </c>
      <c r="I344" s="100">
        <f t="shared" ref="I344:J344" si="66">SUM(I341:I343)</f>
        <v>0</v>
      </c>
      <c r="J344" s="100">
        <f t="shared" si="66"/>
        <v>0</v>
      </c>
    </row>
    <row r="345" spans="1:10" ht="32.1" customHeight="1" x14ac:dyDescent="0.25">
      <c r="A345" s="24">
        <v>4</v>
      </c>
      <c r="B345" s="1451" t="s">
        <v>73</v>
      </c>
      <c r="C345" s="1452"/>
      <c r="D345" s="1453"/>
      <c r="E345" s="25" t="s">
        <v>117</v>
      </c>
      <c r="F345" s="26" t="s">
        <v>117</v>
      </c>
      <c r="G345" s="27" t="s">
        <v>117</v>
      </c>
      <c r="H345" s="27" t="s">
        <v>117</v>
      </c>
      <c r="I345" s="27" t="s">
        <v>117</v>
      </c>
      <c r="J345" s="27" t="s">
        <v>117</v>
      </c>
    </row>
    <row r="346" spans="1:10" ht="17.100000000000001" customHeight="1" x14ac:dyDescent="0.25">
      <c r="A346" s="92"/>
      <c r="B346" s="1517"/>
      <c r="C346" s="1518"/>
      <c r="D346" s="1519"/>
      <c r="E346" s="87" t="s">
        <v>96</v>
      </c>
      <c r="F346" s="71"/>
      <c r="G346" s="67" t="e">
        <f t="shared" si="63"/>
        <v>#DIV/0!</v>
      </c>
      <c r="H346" s="67"/>
      <c r="I346" s="67"/>
      <c r="J346" s="67"/>
    </row>
    <row r="347" spans="1:10" ht="17.100000000000001" hidden="1" customHeight="1" x14ac:dyDescent="0.25">
      <c r="A347" s="92"/>
      <c r="B347" s="1517"/>
      <c r="C347" s="1518"/>
      <c r="D347" s="1519"/>
      <c r="E347" s="87" t="s">
        <v>96</v>
      </c>
      <c r="F347" s="71"/>
      <c r="G347" s="67" t="e">
        <f t="shared" si="63"/>
        <v>#DIV/0!</v>
      </c>
      <c r="H347" s="67"/>
      <c r="I347" s="67"/>
      <c r="J347" s="67"/>
    </row>
    <row r="348" spans="1:10" ht="17.100000000000001" hidden="1" customHeight="1" x14ac:dyDescent="0.25">
      <c r="A348" s="92"/>
      <c r="B348" s="1517"/>
      <c r="C348" s="1518"/>
      <c r="D348" s="1519"/>
      <c r="E348" s="87" t="s">
        <v>96</v>
      </c>
      <c r="F348" s="71"/>
      <c r="G348" s="67" t="e">
        <f t="shared" si="63"/>
        <v>#DIV/0!</v>
      </c>
      <c r="H348" s="67"/>
      <c r="I348" s="67"/>
      <c r="J348" s="67"/>
    </row>
    <row r="349" spans="1:10" ht="17.100000000000001" hidden="1" customHeight="1" x14ac:dyDescent="0.25">
      <c r="A349" s="92"/>
      <c r="B349" s="1517"/>
      <c r="C349" s="1518"/>
      <c r="D349" s="1519"/>
      <c r="E349" s="87" t="s">
        <v>96</v>
      </c>
      <c r="F349" s="71"/>
      <c r="G349" s="115" t="e">
        <f>H349/F349</f>
        <v>#DIV/0!</v>
      </c>
      <c r="H349" s="67"/>
      <c r="I349" s="67"/>
      <c r="J349" s="67"/>
    </row>
    <row r="350" spans="1:10" ht="17.100000000000001" hidden="1" customHeight="1" x14ac:dyDescent="0.25">
      <c r="A350" s="92"/>
      <c r="B350" s="1517"/>
      <c r="C350" s="1518"/>
      <c r="D350" s="1519"/>
      <c r="E350" s="87" t="s">
        <v>96</v>
      </c>
      <c r="F350" s="71"/>
      <c r="G350" s="115" t="e">
        <f>H350/F350</f>
        <v>#DIV/0!</v>
      </c>
      <c r="H350" s="67"/>
      <c r="I350" s="67"/>
      <c r="J350" s="67"/>
    </row>
    <row r="351" spans="1:10" ht="17.100000000000001" hidden="1" customHeight="1" x14ac:dyDescent="0.25">
      <c r="A351" s="92"/>
      <c r="B351" s="1517"/>
      <c r="C351" s="1518"/>
      <c r="D351" s="1519"/>
      <c r="E351" s="87" t="s">
        <v>96</v>
      </c>
      <c r="F351" s="71"/>
      <c r="G351" s="115" t="e">
        <f>H351/F351</f>
        <v>#DIV/0!</v>
      </c>
      <c r="H351" s="67"/>
      <c r="I351" s="67"/>
      <c r="J351" s="67"/>
    </row>
    <row r="352" spans="1:10" ht="17.100000000000001" customHeight="1" x14ac:dyDescent="0.25">
      <c r="A352" s="98"/>
      <c r="B352" s="1554" t="s">
        <v>71</v>
      </c>
      <c r="C352" s="1555"/>
      <c r="D352" s="1556"/>
      <c r="E352" s="99"/>
      <c r="F352" s="102"/>
      <c r="G352" s="100"/>
      <c r="H352" s="100">
        <f>SUM(H346:H351)</f>
        <v>0</v>
      </c>
      <c r="I352" s="100">
        <f t="shared" ref="I352:J352" si="67">SUM(I346:I351)</f>
        <v>0</v>
      </c>
      <c r="J352" s="100">
        <f t="shared" si="67"/>
        <v>0</v>
      </c>
    </row>
    <row r="353" spans="1:10" ht="17.100000000000001" customHeight="1" x14ac:dyDescent="0.25">
      <c r="A353" s="36">
        <v>5</v>
      </c>
      <c r="B353" s="1451" t="s">
        <v>159</v>
      </c>
      <c r="C353" s="1452"/>
      <c r="D353" s="1453"/>
      <c r="E353" s="25" t="s">
        <v>117</v>
      </c>
      <c r="F353" s="26" t="s">
        <v>117</v>
      </c>
      <c r="G353" s="27" t="s">
        <v>117</v>
      </c>
      <c r="H353" s="27" t="s">
        <v>117</v>
      </c>
      <c r="I353" s="27" t="s">
        <v>117</v>
      </c>
      <c r="J353" s="27" t="s">
        <v>117</v>
      </c>
    </row>
    <row r="354" spans="1:10" ht="17.100000000000001" customHeight="1" x14ac:dyDescent="0.25">
      <c r="A354" s="92"/>
      <c r="B354" s="1383"/>
      <c r="C354" s="1416"/>
      <c r="D354" s="1384"/>
      <c r="E354" s="87" t="s">
        <v>157</v>
      </c>
      <c r="F354" s="93"/>
      <c r="G354" s="67" t="e">
        <f t="shared" si="63"/>
        <v>#DIV/0!</v>
      </c>
      <c r="H354" s="67"/>
      <c r="I354" s="67"/>
      <c r="J354" s="67"/>
    </row>
    <row r="355" spans="1:10" ht="17.100000000000001" hidden="1" customHeight="1" x14ac:dyDescent="0.25">
      <c r="A355" s="92"/>
      <c r="B355" s="1517"/>
      <c r="C355" s="1518"/>
      <c r="D355" s="1519"/>
      <c r="E355" s="87" t="s">
        <v>96</v>
      </c>
      <c r="F355" s="93"/>
      <c r="G355" s="67" t="e">
        <f t="shared" si="63"/>
        <v>#DIV/0!</v>
      </c>
      <c r="H355" s="67"/>
      <c r="I355" s="67"/>
      <c r="J355" s="67"/>
    </row>
    <row r="356" spans="1:10" ht="17.100000000000001" hidden="1" customHeight="1" x14ac:dyDescent="0.25">
      <c r="A356" s="92"/>
      <c r="B356" s="1517"/>
      <c r="C356" s="1518"/>
      <c r="D356" s="1519"/>
      <c r="E356" s="87" t="s">
        <v>96</v>
      </c>
      <c r="F356" s="93"/>
      <c r="G356" s="67" t="e">
        <f t="shared" si="63"/>
        <v>#DIV/0!</v>
      </c>
      <c r="H356" s="67"/>
      <c r="I356" s="67"/>
      <c r="J356" s="67"/>
    </row>
    <row r="357" spans="1:10" ht="17.100000000000001" hidden="1" customHeight="1" x14ac:dyDescent="0.25">
      <c r="A357" s="92"/>
      <c r="B357" s="1517"/>
      <c r="C357" s="1518"/>
      <c r="D357" s="1519"/>
      <c r="E357" s="87" t="s">
        <v>96</v>
      </c>
      <c r="F357" s="93"/>
      <c r="G357" s="67" t="e">
        <f t="shared" si="63"/>
        <v>#DIV/0!</v>
      </c>
      <c r="H357" s="67"/>
      <c r="I357" s="67"/>
      <c r="J357" s="67"/>
    </row>
    <row r="358" spans="1:10" ht="17.100000000000001" hidden="1" customHeight="1" x14ac:dyDescent="0.25">
      <c r="A358" s="92"/>
      <c r="B358" s="1517"/>
      <c r="C358" s="1518"/>
      <c r="D358" s="1519"/>
      <c r="E358" s="87" t="s">
        <v>96</v>
      </c>
      <c r="F358" s="93"/>
      <c r="G358" s="67" t="e">
        <f t="shared" si="63"/>
        <v>#DIV/0!</v>
      </c>
      <c r="H358" s="67"/>
      <c r="I358" s="67"/>
      <c r="J358" s="67"/>
    </row>
    <row r="359" spans="1:10" ht="17.100000000000001" hidden="1" customHeight="1" x14ac:dyDescent="0.25">
      <c r="A359" s="92"/>
      <c r="B359" s="1517"/>
      <c r="C359" s="1518"/>
      <c r="D359" s="1519"/>
      <c r="E359" s="87" t="s">
        <v>96</v>
      </c>
      <c r="F359" s="93"/>
      <c r="G359" s="67" t="e">
        <f t="shared" si="63"/>
        <v>#DIV/0!</v>
      </c>
      <c r="H359" s="67"/>
      <c r="I359" s="67"/>
      <c r="J359" s="67"/>
    </row>
    <row r="360" spans="1:10" ht="17.100000000000001" hidden="1" customHeight="1" x14ac:dyDescent="0.25">
      <c r="A360" s="92"/>
      <c r="B360" s="1517"/>
      <c r="C360" s="1518"/>
      <c r="D360" s="1519"/>
      <c r="E360" s="87" t="s">
        <v>96</v>
      </c>
      <c r="F360" s="93"/>
      <c r="G360" s="67" t="e">
        <f t="shared" si="63"/>
        <v>#DIV/0!</v>
      </c>
      <c r="H360" s="67"/>
      <c r="I360" s="67"/>
      <c r="J360" s="67"/>
    </row>
    <row r="361" spans="1:10" ht="17.100000000000001" hidden="1" customHeight="1" x14ac:dyDescent="0.25">
      <c r="A361" s="92"/>
      <c r="B361" s="1517"/>
      <c r="C361" s="1518"/>
      <c r="D361" s="1519"/>
      <c r="E361" s="87" t="s">
        <v>96</v>
      </c>
      <c r="F361" s="93"/>
      <c r="G361" s="67" t="e">
        <f t="shared" si="63"/>
        <v>#DIV/0!</v>
      </c>
      <c r="H361" s="67"/>
      <c r="I361" s="67"/>
      <c r="J361" s="67"/>
    </row>
    <row r="362" spans="1:10" ht="17.100000000000001" hidden="1" customHeight="1" x14ac:dyDescent="0.25">
      <c r="A362" s="92"/>
      <c r="B362" s="1517"/>
      <c r="C362" s="1518"/>
      <c r="D362" s="1519"/>
      <c r="E362" s="87" t="s">
        <v>96</v>
      </c>
      <c r="F362" s="93"/>
      <c r="G362" s="67" t="e">
        <f t="shared" si="63"/>
        <v>#DIV/0!</v>
      </c>
      <c r="H362" s="67"/>
      <c r="I362" s="67"/>
      <c r="J362" s="67"/>
    </row>
    <row r="363" spans="1:10" ht="17.100000000000001" hidden="1" customHeight="1" x14ac:dyDescent="0.25">
      <c r="A363" s="92"/>
      <c r="B363" s="1517"/>
      <c r="C363" s="1518"/>
      <c r="D363" s="1519"/>
      <c r="E363" s="87" t="s">
        <v>96</v>
      </c>
      <c r="F363" s="93"/>
      <c r="G363" s="67" t="e">
        <f t="shared" si="63"/>
        <v>#DIV/0!</v>
      </c>
      <c r="H363" s="67"/>
      <c r="I363" s="67"/>
      <c r="J363" s="67"/>
    </row>
    <row r="364" spans="1:10" ht="17.100000000000001" hidden="1" customHeight="1" x14ac:dyDescent="0.25">
      <c r="A364" s="92"/>
      <c r="B364" s="1517"/>
      <c r="C364" s="1518"/>
      <c r="D364" s="1519"/>
      <c r="E364" s="87" t="s">
        <v>96</v>
      </c>
      <c r="F364" s="93"/>
      <c r="G364" s="67" t="e">
        <f t="shared" si="63"/>
        <v>#DIV/0!</v>
      </c>
      <c r="H364" s="67"/>
      <c r="I364" s="67"/>
      <c r="J364" s="67"/>
    </row>
    <row r="365" spans="1:10" ht="17.100000000000001" hidden="1" customHeight="1" x14ac:dyDescent="0.25">
      <c r="A365" s="92"/>
      <c r="B365" s="1517"/>
      <c r="C365" s="1518"/>
      <c r="D365" s="1519"/>
      <c r="E365" s="87" t="s">
        <v>96</v>
      </c>
      <c r="F365" s="93"/>
      <c r="G365" s="67" t="e">
        <f t="shared" si="63"/>
        <v>#DIV/0!</v>
      </c>
      <c r="H365" s="67"/>
      <c r="I365" s="67"/>
      <c r="J365" s="67"/>
    </row>
    <row r="366" spans="1:10" ht="17.100000000000001" hidden="1" customHeight="1" x14ac:dyDescent="0.25">
      <c r="A366" s="92"/>
      <c r="B366" s="1517"/>
      <c r="C366" s="1518"/>
      <c r="D366" s="1519"/>
      <c r="E366" s="87" t="s">
        <v>96</v>
      </c>
      <c r="F366" s="93"/>
      <c r="G366" s="67" t="e">
        <f t="shared" si="63"/>
        <v>#DIV/0!</v>
      </c>
      <c r="H366" s="67"/>
      <c r="I366" s="67"/>
      <c r="J366" s="67"/>
    </row>
    <row r="367" spans="1:10" ht="17.100000000000001" hidden="1" customHeight="1" x14ac:dyDescent="0.25">
      <c r="A367" s="92"/>
      <c r="B367" s="1517"/>
      <c r="C367" s="1518"/>
      <c r="D367" s="1519"/>
      <c r="E367" s="87" t="s">
        <v>96</v>
      </c>
      <c r="F367" s="93"/>
      <c r="G367" s="67" t="e">
        <f t="shared" si="63"/>
        <v>#DIV/0!</v>
      </c>
      <c r="H367" s="67"/>
      <c r="I367" s="67"/>
      <c r="J367" s="67"/>
    </row>
    <row r="368" spans="1:10" ht="17.100000000000001" hidden="1" customHeight="1" x14ac:dyDescent="0.25">
      <c r="A368" s="92"/>
      <c r="B368" s="1517"/>
      <c r="C368" s="1518"/>
      <c r="D368" s="1519"/>
      <c r="E368" s="87" t="s">
        <v>96</v>
      </c>
      <c r="F368" s="93"/>
      <c r="G368" s="67" t="e">
        <f t="shared" si="63"/>
        <v>#DIV/0!</v>
      </c>
      <c r="H368" s="67"/>
      <c r="I368" s="67"/>
      <c r="J368" s="67"/>
    </row>
    <row r="369" spans="1:10" ht="17.100000000000001" hidden="1" customHeight="1" x14ac:dyDescent="0.25">
      <c r="A369" s="92"/>
      <c r="B369" s="1383"/>
      <c r="C369" s="1416"/>
      <c r="D369" s="1384"/>
      <c r="E369" s="87" t="s">
        <v>96</v>
      </c>
      <c r="F369" s="93"/>
      <c r="G369" s="67" t="e">
        <f t="shared" si="63"/>
        <v>#DIV/0!</v>
      </c>
      <c r="H369" s="67"/>
      <c r="I369" s="67"/>
      <c r="J369" s="67"/>
    </row>
    <row r="370" spans="1:10" ht="17.100000000000001" customHeight="1" x14ac:dyDescent="0.25">
      <c r="A370" s="98"/>
      <c r="B370" s="1554" t="s">
        <v>71</v>
      </c>
      <c r="C370" s="1555"/>
      <c r="D370" s="1556"/>
      <c r="E370" s="99"/>
      <c r="F370" s="102"/>
      <c r="G370" s="100"/>
      <c r="H370" s="100">
        <f>SUM(H354:H369)</f>
        <v>0</v>
      </c>
      <c r="I370" s="100">
        <f t="shared" ref="I370:J370" si="68">SUM(I354:I369)</f>
        <v>0</v>
      </c>
      <c r="J370" s="100">
        <f t="shared" si="68"/>
        <v>0</v>
      </c>
    </row>
    <row r="371" spans="1:10" ht="17.100000000000001" customHeight="1" x14ac:dyDescent="0.25">
      <c r="A371" s="36">
        <v>6</v>
      </c>
      <c r="B371" s="1457"/>
      <c r="C371" s="1458"/>
      <c r="D371" s="1459"/>
      <c r="E371" s="25" t="s">
        <v>117</v>
      </c>
      <c r="F371" s="26" t="s">
        <v>117</v>
      </c>
      <c r="G371" s="27" t="s">
        <v>117</v>
      </c>
      <c r="H371" s="27" t="s">
        <v>117</v>
      </c>
      <c r="I371" s="27" t="s">
        <v>117</v>
      </c>
      <c r="J371" s="27" t="s">
        <v>117</v>
      </c>
    </row>
    <row r="372" spans="1:10" ht="17.100000000000001" customHeight="1" x14ac:dyDescent="0.25">
      <c r="A372" s="92"/>
      <c r="B372" s="1508"/>
      <c r="C372" s="1508"/>
      <c r="D372" s="1508"/>
      <c r="E372" s="87" t="s">
        <v>96</v>
      </c>
      <c r="F372" s="71"/>
      <c r="G372" s="67" t="e">
        <f t="shared" si="63"/>
        <v>#DIV/0!</v>
      </c>
      <c r="H372" s="67"/>
      <c r="I372" s="67"/>
      <c r="J372" s="67"/>
    </row>
    <row r="373" spans="1:10" ht="17.100000000000001" hidden="1" customHeight="1" x14ac:dyDescent="0.25">
      <c r="A373" s="92"/>
      <c r="B373" s="1505"/>
      <c r="C373" s="1506"/>
      <c r="D373" s="1507"/>
      <c r="E373" s="87" t="s">
        <v>96</v>
      </c>
      <c r="F373" s="71"/>
      <c r="G373" s="67" t="e">
        <f t="shared" si="63"/>
        <v>#DIV/0!</v>
      </c>
      <c r="H373" s="67"/>
      <c r="I373" s="67"/>
      <c r="J373" s="67"/>
    </row>
    <row r="374" spans="1:10" ht="17.100000000000001" hidden="1" customHeight="1" x14ac:dyDescent="0.25">
      <c r="A374" s="92"/>
      <c r="B374" s="1505"/>
      <c r="C374" s="1506"/>
      <c r="D374" s="1507"/>
      <c r="E374" s="87" t="s">
        <v>96</v>
      </c>
      <c r="F374" s="71"/>
      <c r="G374" s="67" t="e">
        <f t="shared" si="63"/>
        <v>#DIV/0!</v>
      </c>
      <c r="H374" s="67"/>
      <c r="I374" s="67"/>
      <c r="J374" s="67"/>
    </row>
    <row r="375" spans="1:10" ht="17.100000000000001" hidden="1" customHeight="1" x14ac:dyDescent="0.25">
      <c r="A375" s="92"/>
      <c r="B375" s="1505"/>
      <c r="C375" s="1506"/>
      <c r="D375" s="1507"/>
      <c r="E375" s="87" t="s">
        <v>96</v>
      </c>
      <c r="F375" s="71"/>
      <c r="G375" s="67" t="e">
        <f t="shared" si="63"/>
        <v>#DIV/0!</v>
      </c>
      <c r="H375" s="67"/>
      <c r="I375" s="67"/>
      <c r="J375" s="67"/>
    </row>
    <row r="376" spans="1:10" ht="17.100000000000001" hidden="1" customHeight="1" x14ac:dyDescent="0.25">
      <c r="A376" s="92"/>
      <c r="B376" s="1505"/>
      <c r="C376" s="1506"/>
      <c r="D376" s="1507"/>
      <c r="E376" s="87" t="s">
        <v>96</v>
      </c>
      <c r="F376" s="71"/>
      <c r="G376" s="67" t="e">
        <f t="shared" si="63"/>
        <v>#DIV/0!</v>
      </c>
      <c r="H376" s="67"/>
      <c r="I376" s="67"/>
      <c r="J376" s="67"/>
    </row>
    <row r="377" spans="1:10" ht="17.100000000000001" hidden="1" customHeight="1" x14ac:dyDescent="0.25">
      <c r="A377" s="92"/>
      <c r="B377" s="1508"/>
      <c r="C377" s="1508"/>
      <c r="D377" s="1508"/>
      <c r="E377" s="87" t="s">
        <v>96</v>
      </c>
      <c r="F377" s="71"/>
      <c r="G377" s="67" t="e">
        <f t="shared" si="63"/>
        <v>#DIV/0!</v>
      </c>
      <c r="H377" s="67"/>
      <c r="I377" s="67"/>
      <c r="J377" s="67"/>
    </row>
    <row r="378" spans="1:10" ht="17.100000000000001" customHeight="1" x14ac:dyDescent="0.25">
      <c r="A378" s="98"/>
      <c r="B378" s="1554" t="s">
        <v>71</v>
      </c>
      <c r="C378" s="1555"/>
      <c r="D378" s="1556"/>
      <c r="E378" s="99"/>
      <c r="F378" s="102"/>
      <c r="G378" s="100"/>
      <c r="H378" s="100">
        <f>SUM(H372:H377)</f>
        <v>0</v>
      </c>
      <c r="I378" s="100">
        <f t="shared" ref="I378:J378" si="69">SUM(I372:I377)</f>
        <v>0</v>
      </c>
      <c r="J378" s="100">
        <f t="shared" si="69"/>
        <v>0</v>
      </c>
    </row>
    <row r="379" spans="1:10" ht="18" customHeight="1" x14ac:dyDescent="0.25">
      <c r="A379" s="95">
        <v>7</v>
      </c>
      <c r="B379" s="1551"/>
      <c r="C379" s="1552"/>
      <c r="D379" s="1553"/>
      <c r="E379" s="84" t="s">
        <v>93</v>
      </c>
      <c r="F379" s="85"/>
      <c r="G379" s="96" t="e">
        <f>H379/F379</f>
        <v>#DIV/0!</v>
      </c>
      <c r="H379" s="86"/>
      <c r="I379" s="86"/>
      <c r="J379" s="86"/>
    </row>
    <row r="380" spans="1:10" ht="17.100000000000001" customHeight="1" x14ac:dyDescent="0.25">
      <c r="A380" s="92"/>
      <c r="B380" s="1505"/>
      <c r="C380" s="1506"/>
      <c r="D380" s="1507"/>
      <c r="E380" s="87"/>
      <c r="F380" s="71"/>
      <c r="G380" s="67"/>
      <c r="H380" s="67"/>
      <c r="I380" s="67"/>
      <c r="J380" s="67"/>
    </row>
    <row r="381" spans="1:10" ht="17.100000000000001" customHeight="1" x14ac:dyDescent="0.25">
      <c r="A381" s="92">
        <v>8</v>
      </c>
      <c r="B381" s="1505"/>
      <c r="C381" s="1506"/>
      <c r="D381" s="1507"/>
      <c r="E381" s="87" t="s">
        <v>96</v>
      </c>
      <c r="F381" s="71"/>
      <c r="G381" s="67" t="e">
        <f t="shared" si="63"/>
        <v>#DIV/0!</v>
      </c>
      <c r="H381" s="67"/>
      <c r="I381" s="67"/>
      <c r="J381" s="67"/>
    </row>
    <row r="382" spans="1:10" ht="17.100000000000001" customHeight="1" x14ac:dyDescent="0.25">
      <c r="A382" s="92"/>
      <c r="B382" s="1505"/>
      <c r="C382" s="1506"/>
      <c r="D382" s="1507"/>
      <c r="E382" s="87" t="s">
        <v>96</v>
      </c>
      <c r="F382" s="71"/>
      <c r="G382" s="67" t="e">
        <f t="shared" si="63"/>
        <v>#DIV/0!</v>
      </c>
      <c r="H382" s="67"/>
      <c r="I382" s="67"/>
      <c r="J382" s="67"/>
    </row>
    <row r="383" spans="1:10" ht="18" customHeight="1" x14ac:dyDescent="0.25">
      <c r="A383" s="95">
        <v>9</v>
      </c>
      <c r="B383" s="1551"/>
      <c r="C383" s="1552"/>
      <c r="D383" s="1553"/>
      <c r="E383" s="84"/>
      <c r="F383" s="85"/>
      <c r="G383" s="96"/>
      <c r="H383" s="86"/>
      <c r="I383" s="86"/>
      <c r="J383" s="86"/>
    </row>
    <row r="384" spans="1:10" ht="18" customHeight="1" x14ac:dyDescent="0.25">
      <c r="A384" s="92"/>
      <c r="B384" s="1505"/>
      <c r="C384" s="1506"/>
      <c r="D384" s="1507"/>
      <c r="E384" s="87" t="s">
        <v>96</v>
      </c>
      <c r="F384" s="107"/>
      <c r="G384" s="67" t="e">
        <f t="shared" si="63"/>
        <v>#DIV/0!</v>
      </c>
      <c r="H384" s="67"/>
      <c r="I384" s="67"/>
      <c r="J384" s="67"/>
    </row>
    <row r="385" spans="1:10" ht="18" customHeight="1" x14ac:dyDescent="0.25">
      <c r="A385" s="92"/>
      <c r="B385" s="1505"/>
      <c r="C385" s="1506"/>
      <c r="D385" s="1507"/>
      <c r="E385" s="87"/>
      <c r="F385" s="71"/>
      <c r="G385" s="67"/>
      <c r="H385" s="67"/>
      <c r="I385" s="67"/>
      <c r="J385" s="67"/>
    </row>
    <row r="386" spans="1:10" ht="17.100000000000001" customHeight="1" x14ac:dyDescent="0.25">
      <c r="A386" s="98"/>
      <c r="B386" s="1554" t="s">
        <v>71</v>
      </c>
      <c r="C386" s="1555"/>
      <c r="D386" s="1556"/>
      <c r="E386" s="99"/>
      <c r="F386" s="102"/>
      <c r="G386" s="100"/>
      <c r="H386" s="100">
        <f>H379+H380+H381+H382+H383+H384+H385</f>
        <v>0</v>
      </c>
      <c r="I386" s="100">
        <f t="shared" ref="I386:J386" si="70">I379+I380+I381+I382+I383+I384+I385</f>
        <v>0</v>
      </c>
      <c r="J386" s="100">
        <f t="shared" si="70"/>
        <v>0</v>
      </c>
    </row>
    <row r="387" spans="1:10" ht="17.100000000000001" customHeight="1" x14ac:dyDescent="0.25">
      <c r="A387" s="92"/>
      <c r="B387" s="1505"/>
      <c r="C387" s="1506"/>
      <c r="D387" s="1507"/>
      <c r="E387" s="87"/>
      <c r="F387" s="71"/>
      <c r="G387" s="67"/>
      <c r="H387" s="67"/>
      <c r="I387" s="67"/>
      <c r="J387" s="67"/>
    </row>
    <row r="388" spans="1:10" ht="17.100000000000001" customHeight="1" x14ac:dyDescent="0.25">
      <c r="A388" s="115"/>
      <c r="B388" s="1381"/>
      <c r="C388" s="1545"/>
      <c r="D388" s="1382"/>
      <c r="E388" s="87"/>
      <c r="F388" s="71"/>
      <c r="G388" s="67"/>
      <c r="H388" s="67"/>
      <c r="I388" s="67"/>
      <c r="J388" s="67"/>
    </row>
    <row r="389" spans="1:10" ht="21.95" customHeight="1" x14ac:dyDescent="0.25">
      <c r="A389" s="1546" t="s">
        <v>74</v>
      </c>
      <c r="B389" s="1547"/>
      <c r="C389" s="1547"/>
      <c r="D389" s="1547"/>
      <c r="E389" s="1547"/>
      <c r="F389" s="1547"/>
      <c r="G389" s="1548"/>
      <c r="H389" s="74">
        <f>H322+H339+H344+H352+H370+H378+H379+H386+H388</f>
        <v>0</v>
      </c>
      <c r="I389" s="74">
        <f t="shared" ref="I389:J389" si="71">I322+I339+I344+I352+I370+I378+I379+I386+I388</f>
        <v>0</v>
      </c>
      <c r="J389" s="74">
        <f t="shared" si="71"/>
        <v>0</v>
      </c>
    </row>
    <row r="390" spans="1:10" ht="23.45" customHeight="1" x14ac:dyDescent="0.25">
      <c r="A390" s="1549" t="s">
        <v>75</v>
      </c>
      <c r="B390" s="1550"/>
      <c r="C390" s="1550"/>
      <c r="D390" s="1550"/>
      <c r="E390" s="1550"/>
      <c r="F390" s="1550"/>
      <c r="G390" s="1550"/>
      <c r="H390" s="109">
        <f>H144+H153+H163+H171+H215+H234+H247+H305+H389</f>
        <v>0</v>
      </c>
      <c r="I390" s="109">
        <f>I144+I153+I163+I171+I215+I234+I247+I305+I389</f>
        <v>0</v>
      </c>
      <c r="J390" s="109">
        <f>J144+J153+J163+J171+J215+J234+J247+J305+J389</f>
        <v>0</v>
      </c>
    </row>
    <row r="391" spans="1:10" ht="23.45" customHeight="1" x14ac:dyDescent="0.25">
      <c r="A391" s="1557" t="s">
        <v>524</v>
      </c>
      <c r="B391" s="1558"/>
      <c r="C391" s="1558"/>
      <c r="D391" s="1558"/>
      <c r="E391" s="1558"/>
      <c r="F391" s="1558"/>
      <c r="G391" s="1559"/>
      <c r="H391" s="199">
        <f>H16+H23+H51+H57+H63+H69+H76+H84+H91+H112+H127+H390</f>
        <v>0</v>
      </c>
      <c r="I391" s="199">
        <f>I16+I23+I51+I57+I63+I69+I76+I84+I91+I112+I127+I390</f>
        <v>0</v>
      </c>
      <c r="J391" s="199">
        <f>J16+J23+J51+J57+J63+J69+J76+J84+J91+J112+J127+J390</f>
        <v>0</v>
      </c>
    </row>
    <row r="392" spans="1:10" ht="15.75" x14ac:dyDescent="0.25">
      <c r="A392" s="60"/>
      <c r="B392" s="60"/>
      <c r="C392" s="60"/>
      <c r="D392" s="60"/>
      <c r="E392" s="60"/>
      <c r="F392" s="60"/>
      <c r="G392" s="60"/>
      <c r="H392" s="60"/>
      <c r="I392" s="60"/>
      <c r="J392" s="60"/>
    </row>
    <row r="393" spans="1:10" ht="15.75" x14ac:dyDescent="0.25">
      <c r="A393" s="60"/>
      <c r="B393" s="60"/>
      <c r="C393" s="310" t="s">
        <v>94</v>
      </c>
      <c r="D393" s="110"/>
      <c r="E393" s="1520"/>
      <c r="F393" s="1520"/>
      <c r="G393" s="60"/>
      <c r="H393" s="60"/>
      <c r="I393" s="60"/>
      <c r="J393" s="60"/>
    </row>
    <row r="394" spans="1:10" ht="15.75" x14ac:dyDescent="0.25">
      <c r="A394" s="60"/>
      <c r="B394" s="60"/>
      <c r="C394" s="60"/>
      <c r="D394" s="65" t="s">
        <v>76</v>
      </c>
      <c r="E394" s="60"/>
      <c r="F394" s="60"/>
      <c r="G394" s="60"/>
      <c r="H394" s="60"/>
      <c r="I394" s="60"/>
      <c r="J394" s="60"/>
    </row>
    <row r="395" spans="1:10" ht="15.75" x14ac:dyDescent="0.25">
      <c r="A395" s="60"/>
      <c r="B395" s="1520" t="s">
        <v>102</v>
      </c>
      <c r="C395" s="1520"/>
      <c r="D395" s="60"/>
      <c r="E395" s="60"/>
      <c r="F395" s="60"/>
      <c r="G395" s="60"/>
      <c r="H395" s="60"/>
      <c r="I395" s="60"/>
      <c r="J395" s="60"/>
    </row>
    <row r="396" spans="1:10" ht="15.75" x14ac:dyDescent="0.25">
      <c r="A396" s="60"/>
      <c r="B396" s="1520" t="s">
        <v>208</v>
      </c>
      <c r="C396" s="1520"/>
      <c r="D396" s="110"/>
      <c r="E396" s="1520"/>
      <c r="F396" s="1520"/>
      <c r="G396" s="60"/>
      <c r="H396" s="60"/>
      <c r="I396" s="60"/>
      <c r="J396" s="60"/>
    </row>
    <row r="397" spans="1:10" ht="15.75" x14ac:dyDescent="0.25">
      <c r="A397" s="60"/>
      <c r="B397" s="60"/>
      <c r="C397" s="60"/>
      <c r="D397" s="65" t="s">
        <v>76</v>
      </c>
      <c r="E397" s="60"/>
      <c r="F397" s="60"/>
      <c r="G397" s="60"/>
      <c r="H397" s="60"/>
      <c r="I397" s="60"/>
      <c r="J397" s="60"/>
    </row>
    <row r="398" spans="1:10" ht="15.75" x14ac:dyDescent="0.25">
      <c r="A398" s="60"/>
      <c r="B398" s="1541" t="s">
        <v>176</v>
      </c>
      <c r="C398" s="1541"/>
      <c r="D398" s="1541"/>
      <c r="E398" s="1541"/>
      <c r="F398" s="1541"/>
      <c r="G398" s="1541"/>
      <c r="H398" s="1541"/>
      <c r="I398" s="1541"/>
      <c r="J398" s="1541"/>
    </row>
    <row r="399" spans="1:10" ht="15.75" x14ac:dyDescent="0.25">
      <c r="A399" s="60"/>
      <c r="B399" s="60"/>
      <c r="C399" s="60"/>
      <c r="D399" s="60"/>
      <c r="E399" s="60"/>
      <c r="F399" s="60"/>
      <c r="G399" s="60"/>
      <c r="H399" s="60"/>
      <c r="I399" s="60"/>
      <c r="J399" s="60"/>
    </row>
  </sheetData>
  <sheetProtection password="CA5A" sheet="1" objects="1" scenarios="1" formatCells="0" formatColumns="0" formatRows="0" insertRows="0"/>
  <mergeCells count="451">
    <mergeCell ref="B396:C396"/>
    <mergeCell ref="E396:F396"/>
    <mergeCell ref="B398:J398"/>
    <mergeCell ref="B388:D388"/>
    <mergeCell ref="A389:G389"/>
    <mergeCell ref="A390:G390"/>
    <mergeCell ref="A391:G391"/>
    <mergeCell ref="E393:F393"/>
    <mergeCell ref="B395:C395"/>
    <mergeCell ref="B382:D382"/>
    <mergeCell ref="B383:D383"/>
    <mergeCell ref="B384:D384"/>
    <mergeCell ref="B385:D385"/>
    <mergeCell ref="B386:D386"/>
    <mergeCell ref="B387:D387"/>
    <mergeCell ref="B376:D376"/>
    <mergeCell ref="B377:D377"/>
    <mergeCell ref="B378:D378"/>
    <mergeCell ref="B379:D379"/>
    <mergeCell ref="B380:D380"/>
    <mergeCell ref="B381:D381"/>
    <mergeCell ref="B370:D370"/>
    <mergeCell ref="B371:D371"/>
    <mergeCell ref="B372:D372"/>
    <mergeCell ref="B373:D373"/>
    <mergeCell ref="B374:D374"/>
    <mergeCell ref="B375:D375"/>
    <mergeCell ref="B364:D364"/>
    <mergeCell ref="B365:D365"/>
    <mergeCell ref="B366:D366"/>
    <mergeCell ref="B367:D367"/>
    <mergeCell ref="B368:D368"/>
    <mergeCell ref="B369:D369"/>
    <mergeCell ref="B358:D358"/>
    <mergeCell ref="B359:D359"/>
    <mergeCell ref="B360:D360"/>
    <mergeCell ref="B361:D361"/>
    <mergeCell ref="B362:D362"/>
    <mergeCell ref="B363:D363"/>
    <mergeCell ref="B352:D352"/>
    <mergeCell ref="B353:D353"/>
    <mergeCell ref="B354:D354"/>
    <mergeCell ref="B355:D355"/>
    <mergeCell ref="B356:D356"/>
    <mergeCell ref="B357:D357"/>
    <mergeCell ref="B346:D346"/>
    <mergeCell ref="B347:D347"/>
    <mergeCell ref="B348:D348"/>
    <mergeCell ref="B349:D349"/>
    <mergeCell ref="B350:D350"/>
    <mergeCell ref="B351:D351"/>
    <mergeCell ref="B340:D340"/>
    <mergeCell ref="B341:D341"/>
    <mergeCell ref="B342:D342"/>
    <mergeCell ref="B343:D343"/>
    <mergeCell ref="B344:D344"/>
    <mergeCell ref="B345:D345"/>
    <mergeCell ref="B334:D334"/>
    <mergeCell ref="B335:D335"/>
    <mergeCell ref="B336:D336"/>
    <mergeCell ref="B337:D337"/>
    <mergeCell ref="B338:D338"/>
    <mergeCell ref="B339:D339"/>
    <mergeCell ref="B328:D328"/>
    <mergeCell ref="B329:D329"/>
    <mergeCell ref="B330:D330"/>
    <mergeCell ref="B331:D331"/>
    <mergeCell ref="B332:D332"/>
    <mergeCell ref="B333:D333"/>
    <mergeCell ref="B322:D322"/>
    <mergeCell ref="B323:D323"/>
    <mergeCell ref="B324:D324"/>
    <mergeCell ref="B325:D325"/>
    <mergeCell ref="B326:D326"/>
    <mergeCell ref="B327:D327"/>
    <mergeCell ref="B316:D316"/>
    <mergeCell ref="B317:D317"/>
    <mergeCell ref="B318:D318"/>
    <mergeCell ref="B319:D319"/>
    <mergeCell ref="B320:D320"/>
    <mergeCell ref="B321:D321"/>
    <mergeCell ref="B310:D310"/>
    <mergeCell ref="B311:D311"/>
    <mergeCell ref="B312:D312"/>
    <mergeCell ref="B313:D313"/>
    <mergeCell ref="B314:D314"/>
    <mergeCell ref="B315:D315"/>
    <mergeCell ref="B307:J307"/>
    <mergeCell ref="A308:A309"/>
    <mergeCell ref="B308:D309"/>
    <mergeCell ref="E308:E309"/>
    <mergeCell ref="F308:F309"/>
    <mergeCell ref="G308:G309"/>
    <mergeCell ref="H308:J308"/>
    <mergeCell ref="B300:D300"/>
    <mergeCell ref="B301:D301"/>
    <mergeCell ref="B302:D302"/>
    <mergeCell ref="B303:D303"/>
    <mergeCell ref="B304:D304"/>
    <mergeCell ref="A305:G305"/>
    <mergeCell ref="B294:D294"/>
    <mergeCell ref="B295:D295"/>
    <mergeCell ref="B296:D296"/>
    <mergeCell ref="B297:D297"/>
    <mergeCell ref="B298:D298"/>
    <mergeCell ref="B299:D299"/>
    <mergeCell ref="B288:D288"/>
    <mergeCell ref="B289:D289"/>
    <mergeCell ref="B290:D290"/>
    <mergeCell ref="B291:D291"/>
    <mergeCell ref="B292:D292"/>
    <mergeCell ref="B293:D293"/>
    <mergeCell ref="B282:D282"/>
    <mergeCell ref="B283:D283"/>
    <mergeCell ref="B284:D284"/>
    <mergeCell ref="B285:D285"/>
    <mergeCell ref="B286:D286"/>
    <mergeCell ref="B287:D287"/>
    <mergeCell ref="B276:D276"/>
    <mergeCell ref="B277:D277"/>
    <mergeCell ref="B278:D278"/>
    <mergeCell ref="B279:D279"/>
    <mergeCell ref="B280:D280"/>
    <mergeCell ref="B281:D281"/>
    <mergeCell ref="B270:D270"/>
    <mergeCell ref="B271:D271"/>
    <mergeCell ref="B272:D272"/>
    <mergeCell ref="B273:D273"/>
    <mergeCell ref="B274:D274"/>
    <mergeCell ref="B275:D275"/>
    <mergeCell ref="B264:D264"/>
    <mergeCell ref="B265:D265"/>
    <mergeCell ref="B266:D266"/>
    <mergeCell ref="B267:D267"/>
    <mergeCell ref="B268:D268"/>
    <mergeCell ref="B269:D269"/>
    <mergeCell ref="B258:D258"/>
    <mergeCell ref="B259:D259"/>
    <mergeCell ref="B260:D260"/>
    <mergeCell ref="B261:D261"/>
    <mergeCell ref="B262:D262"/>
    <mergeCell ref="B263:D263"/>
    <mergeCell ref="B252:D252"/>
    <mergeCell ref="B253:D253"/>
    <mergeCell ref="B254:D254"/>
    <mergeCell ref="B255:D255"/>
    <mergeCell ref="B256:D256"/>
    <mergeCell ref="B257:D257"/>
    <mergeCell ref="B245:D245"/>
    <mergeCell ref="B246:D246"/>
    <mergeCell ref="A247:G247"/>
    <mergeCell ref="B249:J249"/>
    <mergeCell ref="A250:A251"/>
    <mergeCell ref="B250:D251"/>
    <mergeCell ref="E250:E251"/>
    <mergeCell ref="F250:F251"/>
    <mergeCell ref="G250:G251"/>
    <mergeCell ref="H250:J250"/>
    <mergeCell ref="B239:D239"/>
    <mergeCell ref="B240:D240"/>
    <mergeCell ref="B241:D241"/>
    <mergeCell ref="B242:D242"/>
    <mergeCell ref="B243:D243"/>
    <mergeCell ref="B244:D244"/>
    <mergeCell ref="B232:D232"/>
    <mergeCell ref="B233:D233"/>
    <mergeCell ref="A234:G234"/>
    <mergeCell ref="B236:J236"/>
    <mergeCell ref="A237:A238"/>
    <mergeCell ref="B237:D238"/>
    <mergeCell ref="E237:E238"/>
    <mergeCell ref="F237:F238"/>
    <mergeCell ref="G237:G238"/>
    <mergeCell ref="H237:J237"/>
    <mergeCell ref="B226:D226"/>
    <mergeCell ref="B227:D227"/>
    <mergeCell ref="B228:D228"/>
    <mergeCell ref="B229:D229"/>
    <mergeCell ref="B230:D230"/>
    <mergeCell ref="B231:D231"/>
    <mergeCell ref="B220:D220"/>
    <mergeCell ref="B221:D221"/>
    <mergeCell ref="B222:D222"/>
    <mergeCell ref="B223:D223"/>
    <mergeCell ref="B224:D224"/>
    <mergeCell ref="B225:D225"/>
    <mergeCell ref="A218:A219"/>
    <mergeCell ref="B218:D219"/>
    <mergeCell ref="E218:E219"/>
    <mergeCell ref="F218:F219"/>
    <mergeCell ref="G218:G219"/>
    <mergeCell ref="H218:J218"/>
    <mergeCell ref="B211:D211"/>
    <mergeCell ref="B212:D212"/>
    <mergeCell ref="B213:D213"/>
    <mergeCell ref="B214:D214"/>
    <mergeCell ref="A215:G215"/>
    <mergeCell ref="B217:J217"/>
    <mergeCell ref="B205:D205"/>
    <mergeCell ref="B206:D206"/>
    <mergeCell ref="B207:D207"/>
    <mergeCell ref="B208:D208"/>
    <mergeCell ref="B209:D209"/>
    <mergeCell ref="B210:D210"/>
    <mergeCell ref="B199:D199"/>
    <mergeCell ref="B200:D200"/>
    <mergeCell ref="B201:D201"/>
    <mergeCell ref="B202:D202"/>
    <mergeCell ref="B203:D203"/>
    <mergeCell ref="B204:D204"/>
    <mergeCell ref="B193:D193"/>
    <mergeCell ref="B194:D194"/>
    <mergeCell ref="B195:D195"/>
    <mergeCell ref="B196:D196"/>
    <mergeCell ref="B197:D197"/>
    <mergeCell ref="B198:D198"/>
    <mergeCell ref="B187:D187"/>
    <mergeCell ref="B188:D188"/>
    <mergeCell ref="B189:D189"/>
    <mergeCell ref="B190:D190"/>
    <mergeCell ref="B191:D191"/>
    <mergeCell ref="B192:D192"/>
    <mergeCell ref="B181:D181"/>
    <mergeCell ref="B182:D182"/>
    <mergeCell ref="B183:D183"/>
    <mergeCell ref="B184:D184"/>
    <mergeCell ref="B185:D185"/>
    <mergeCell ref="B186:D186"/>
    <mergeCell ref="H174:J174"/>
    <mergeCell ref="B176:D176"/>
    <mergeCell ref="B177:D177"/>
    <mergeCell ref="B178:D178"/>
    <mergeCell ref="B179:D179"/>
    <mergeCell ref="B180:D180"/>
    <mergeCell ref="B168:D168"/>
    <mergeCell ref="B169:D169"/>
    <mergeCell ref="B170:D170"/>
    <mergeCell ref="A171:G171"/>
    <mergeCell ref="B173:J173"/>
    <mergeCell ref="A174:A175"/>
    <mergeCell ref="B174:D175"/>
    <mergeCell ref="E174:E175"/>
    <mergeCell ref="F174:F175"/>
    <mergeCell ref="G174:G175"/>
    <mergeCell ref="B165:J165"/>
    <mergeCell ref="A166:A167"/>
    <mergeCell ref="B166:D167"/>
    <mergeCell ref="E166:E167"/>
    <mergeCell ref="F166:F167"/>
    <mergeCell ref="G166:G167"/>
    <mergeCell ref="H166:J166"/>
    <mergeCell ref="B158:D158"/>
    <mergeCell ref="B159:D159"/>
    <mergeCell ref="B160:D160"/>
    <mergeCell ref="B161:D161"/>
    <mergeCell ref="B162:D162"/>
    <mergeCell ref="A163:G163"/>
    <mergeCell ref="A156:A157"/>
    <mergeCell ref="B156:D157"/>
    <mergeCell ref="E156:E157"/>
    <mergeCell ref="F156:F157"/>
    <mergeCell ref="G156:G157"/>
    <mergeCell ref="H156:J156"/>
    <mergeCell ref="B149:D149"/>
    <mergeCell ref="B150:D150"/>
    <mergeCell ref="B151:D151"/>
    <mergeCell ref="B152:D152"/>
    <mergeCell ref="A153:G153"/>
    <mergeCell ref="B155:J155"/>
    <mergeCell ref="B146:J146"/>
    <mergeCell ref="A147:A148"/>
    <mergeCell ref="B147:D148"/>
    <mergeCell ref="E147:E148"/>
    <mergeCell ref="F147:F148"/>
    <mergeCell ref="G147:G148"/>
    <mergeCell ref="H147:J147"/>
    <mergeCell ref="B139:D139"/>
    <mergeCell ref="B140:D140"/>
    <mergeCell ref="B141:D141"/>
    <mergeCell ref="B142:D142"/>
    <mergeCell ref="B143:D143"/>
    <mergeCell ref="A144:G144"/>
    <mergeCell ref="B133:D133"/>
    <mergeCell ref="B134:D134"/>
    <mergeCell ref="B135:D135"/>
    <mergeCell ref="B136:D136"/>
    <mergeCell ref="B137:D137"/>
    <mergeCell ref="B138:D138"/>
    <mergeCell ref="B130:J130"/>
    <mergeCell ref="A131:A132"/>
    <mergeCell ref="B131:D132"/>
    <mergeCell ref="E131:E132"/>
    <mergeCell ref="F131:F132"/>
    <mergeCell ref="G131:G132"/>
    <mergeCell ref="H131:J131"/>
    <mergeCell ref="A122:A126"/>
    <mergeCell ref="B122:B126"/>
    <mergeCell ref="C122:C126"/>
    <mergeCell ref="D126:G126"/>
    <mergeCell ref="A127:G127"/>
    <mergeCell ref="A129:J129"/>
    <mergeCell ref="G115:G116"/>
    <mergeCell ref="H115:J115"/>
    <mergeCell ref="A117:A121"/>
    <mergeCell ref="B117:B121"/>
    <mergeCell ref="C117:C121"/>
    <mergeCell ref="D121:G121"/>
    <mergeCell ref="A115:A116"/>
    <mergeCell ref="B115:B116"/>
    <mergeCell ref="C115:C116"/>
    <mergeCell ref="D115:D116"/>
    <mergeCell ref="E115:E116"/>
    <mergeCell ref="F115:F116"/>
    <mergeCell ref="A104:A111"/>
    <mergeCell ref="B104:B111"/>
    <mergeCell ref="C104:C111"/>
    <mergeCell ref="D111:G111"/>
    <mergeCell ref="A112:G112"/>
    <mergeCell ref="A114:J114"/>
    <mergeCell ref="F94:F95"/>
    <mergeCell ref="G94:G95"/>
    <mergeCell ref="H94:J94"/>
    <mergeCell ref="A96:A103"/>
    <mergeCell ref="B96:B103"/>
    <mergeCell ref="C96:C103"/>
    <mergeCell ref="D103:G103"/>
    <mergeCell ref="B89:B90"/>
    <mergeCell ref="D89:G89"/>
    <mergeCell ref="D90:G90"/>
    <mergeCell ref="A91:G91"/>
    <mergeCell ref="A93:J93"/>
    <mergeCell ref="A94:A95"/>
    <mergeCell ref="B94:B95"/>
    <mergeCell ref="C94:C95"/>
    <mergeCell ref="D94:D95"/>
    <mergeCell ref="E94:E95"/>
    <mergeCell ref="A84:G84"/>
    <mergeCell ref="A86:J86"/>
    <mergeCell ref="A87:A88"/>
    <mergeCell ref="B87:B88"/>
    <mergeCell ref="C87:C88"/>
    <mergeCell ref="D87:G88"/>
    <mergeCell ref="H87:J87"/>
    <mergeCell ref="G79:G80"/>
    <mergeCell ref="H79:J79"/>
    <mergeCell ref="B81:B83"/>
    <mergeCell ref="D81:E81"/>
    <mergeCell ref="D82:E82"/>
    <mergeCell ref="D83:E83"/>
    <mergeCell ref="B74:B75"/>
    <mergeCell ref="D74:E74"/>
    <mergeCell ref="D75:E75"/>
    <mergeCell ref="A76:G76"/>
    <mergeCell ref="A78:J78"/>
    <mergeCell ref="A79:A80"/>
    <mergeCell ref="B79:B80"/>
    <mergeCell ref="C79:C80"/>
    <mergeCell ref="D79:E80"/>
    <mergeCell ref="F79:F80"/>
    <mergeCell ref="D68:E68"/>
    <mergeCell ref="A69:G69"/>
    <mergeCell ref="A71:J71"/>
    <mergeCell ref="A72:A73"/>
    <mergeCell ref="B72:B73"/>
    <mergeCell ref="C72:C73"/>
    <mergeCell ref="D72:E73"/>
    <mergeCell ref="F72:F73"/>
    <mergeCell ref="G72:G73"/>
    <mergeCell ref="H72:J72"/>
    <mergeCell ref="A63:G63"/>
    <mergeCell ref="A65:J65"/>
    <mergeCell ref="A66:A67"/>
    <mergeCell ref="B66:B67"/>
    <mergeCell ref="C66:C67"/>
    <mergeCell ref="D66:E67"/>
    <mergeCell ref="F66:F67"/>
    <mergeCell ref="G66:G67"/>
    <mergeCell ref="H66:J66"/>
    <mergeCell ref="A57:G57"/>
    <mergeCell ref="A59:J59"/>
    <mergeCell ref="A60:A61"/>
    <mergeCell ref="B60:B61"/>
    <mergeCell ref="C60:C61"/>
    <mergeCell ref="D60:D61"/>
    <mergeCell ref="E60:E61"/>
    <mergeCell ref="F60:F61"/>
    <mergeCell ref="G60:G61"/>
    <mergeCell ref="H60:J60"/>
    <mergeCell ref="B50:D50"/>
    <mergeCell ref="A51:G51"/>
    <mergeCell ref="A53:J53"/>
    <mergeCell ref="A54:A55"/>
    <mergeCell ref="B54:B55"/>
    <mergeCell ref="C54:C55"/>
    <mergeCell ref="D54:D55"/>
    <mergeCell ref="E54:E55"/>
    <mergeCell ref="F54:F55"/>
    <mergeCell ref="G54:G55"/>
    <mergeCell ref="H54:J54"/>
    <mergeCell ref="B43:D43"/>
    <mergeCell ref="A44:A46"/>
    <mergeCell ref="B44:B46"/>
    <mergeCell ref="C44:C46"/>
    <mergeCell ref="B47:D47"/>
    <mergeCell ref="A48:A49"/>
    <mergeCell ref="B48:B49"/>
    <mergeCell ref="C48:C49"/>
    <mergeCell ref="B35:D35"/>
    <mergeCell ref="A36:A38"/>
    <mergeCell ref="B36:B38"/>
    <mergeCell ref="C36:C38"/>
    <mergeCell ref="B39:D39"/>
    <mergeCell ref="A40:A42"/>
    <mergeCell ref="B40:B42"/>
    <mergeCell ref="C40:C42"/>
    <mergeCell ref="B30:D30"/>
    <mergeCell ref="A31:A34"/>
    <mergeCell ref="B31:B34"/>
    <mergeCell ref="C31:C34"/>
    <mergeCell ref="A23:G23"/>
    <mergeCell ref="A25:J25"/>
    <mergeCell ref="A26:A27"/>
    <mergeCell ref="B26:B27"/>
    <mergeCell ref="C26:C27"/>
    <mergeCell ref="D26:D27"/>
    <mergeCell ref="E26:E27"/>
    <mergeCell ref="F26:F27"/>
    <mergeCell ref="G26:G27"/>
    <mergeCell ref="H26:J26"/>
    <mergeCell ref="A22:B22"/>
    <mergeCell ref="C22:G22"/>
    <mergeCell ref="A12:J12"/>
    <mergeCell ref="A13:B14"/>
    <mergeCell ref="C13:G14"/>
    <mergeCell ref="H13:J13"/>
    <mergeCell ref="A15:B15"/>
    <mergeCell ref="C15:G15"/>
    <mergeCell ref="A28:A29"/>
    <mergeCell ref="B28:B29"/>
    <mergeCell ref="C28:C29"/>
    <mergeCell ref="C2:I2"/>
    <mergeCell ref="J2:J3"/>
    <mergeCell ref="D4:H4"/>
    <mergeCell ref="B5:J5"/>
    <mergeCell ref="C7:I7"/>
    <mergeCell ref="C8:I8"/>
    <mergeCell ref="A16:G16"/>
    <mergeCell ref="A18:J19"/>
    <mergeCell ref="A20:B21"/>
    <mergeCell ref="C20:G21"/>
    <mergeCell ref="H20:J20"/>
  </mergeCells>
  <pageMargins left="0.36" right="0.19685039370078741" top="0.43307086614173229" bottom="0.31496062992125984" header="0.31496062992125984" footer="0.19685039370078741"/>
  <pageSetup paperSize="9" scale="65" fitToHeight="7" orientation="portrait" r:id="rId1"/>
  <rowBreaks count="1" manualBreakCount="1">
    <brk id="67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2:S495"/>
  <sheetViews>
    <sheetView tabSelected="1" view="pageBreakPreview" topLeftCell="A349" zoomScale="90" zoomScaleSheetLayoutView="90" workbookViewId="0">
      <selection activeCell="L486" sqref="L486"/>
    </sheetView>
  </sheetViews>
  <sheetFormatPr defaultColWidth="8.85546875" defaultRowHeight="15" x14ac:dyDescent="0.25"/>
  <cols>
    <col min="1" max="1" width="5.140625" style="59" customWidth="1"/>
    <col min="2" max="2" width="8.85546875" style="59"/>
    <col min="3" max="3" width="18.7109375" style="59" customWidth="1"/>
    <col min="4" max="4" width="25.42578125" style="59" customWidth="1"/>
    <col min="5" max="5" width="12.140625" style="59" customWidth="1"/>
    <col min="6" max="6" width="17.85546875" style="59" customWidth="1"/>
    <col min="7" max="7" width="15.140625" style="59" customWidth="1"/>
    <col min="8" max="8" width="17.85546875" style="59" customWidth="1"/>
    <col min="9" max="9" width="17.140625" style="59" customWidth="1"/>
    <col min="10" max="10" width="17.28515625" style="59" customWidth="1"/>
    <col min="11" max="11" width="22" style="59" customWidth="1"/>
    <col min="12" max="12" width="20.42578125" style="59" customWidth="1"/>
    <col min="13" max="13" width="20.85546875" style="59" customWidth="1"/>
    <col min="14" max="14" width="11.85546875" style="59" customWidth="1"/>
    <col min="15" max="15" width="13.7109375" style="59" customWidth="1"/>
    <col min="16" max="16" width="11.28515625" style="59" customWidth="1"/>
    <col min="17" max="16384" width="8.85546875" style="59"/>
  </cols>
  <sheetData>
    <row r="2" spans="1:11" ht="19.149999999999999" customHeight="1" x14ac:dyDescent="0.3">
      <c r="C2" s="1315" t="s">
        <v>168</v>
      </c>
      <c r="D2" s="1315"/>
      <c r="E2" s="1315"/>
      <c r="F2" s="1315"/>
      <c r="G2" s="1315"/>
      <c r="H2" s="1315"/>
      <c r="I2" s="1315"/>
      <c r="J2" s="1316">
        <v>4</v>
      </c>
    </row>
    <row r="3" spans="1:11" ht="19.149999999999999" customHeight="1" x14ac:dyDescent="0.3">
      <c r="A3" s="60"/>
      <c r="B3" s="44"/>
      <c r="C3" s="121"/>
      <c r="D3" s="121"/>
      <c r="E3" s="129" t="s">
        <v>169</v>
      </c>
      <c r="F3" s="819">
        <v>2025</v>
      </c>
      <c r="G3" s="122" t="s">
        <v>170</v>
      </c>
      <c r="H3" s="245"/>
      <c r="I3" s="245"/>
      <c r="J3" s="1317"/>
    </row>
    <row r="4" spans="1:11" ht="19.149999999999999" customHeight="1" x14ac:dyDescent="0.3">
      <c r="A4" s="60"/>
      <c r="B4" s="60"/>
      <c r="C4" s="245"/>
      <c r="D4" s="1626" t="s">
        <v>902</v>
      </c>
      <c r="E4" s="1626"/>
      <c r="F4" s="1626"/>
      <c r="G4" s="1626"/>
      <c r="H4" s="1626"/>
      <c r="I4" s="245"/>
    </row>
    <row r="5" spans="1:11" ht="24" customHeight="1" x14ac:dyDescent="0.25">
      <c r="A5" s="60"/>
      <c r="B5" s="60"/>
      <c r="C5" s="1673" t="s">
        <v>807</v>
      </c>
      <c r="D5" s="1673"/>
      <c r="E5" s="1673"/>
      <c r="F5" s="1673"/>
      <c r="G5" s="1673"/>
      <c r="H5" s="1673"/>
      <c r="I5" s="1673"/>
    </row>
    <row r="6" spans="1:11" ht="15" customHeight="1" x14ac:dyDescent="0.25">
      <c r="A6" s="60"/>
      <c r="B6" s="60"/>
      <c r="C6" s="1673"/>
      <c r="D6" s="1673"/>
      <c r="E6" s="1673"/>
      <c r="F6" s="1673"/>
      <c r="G6" s="1673"/>
      <c r="H6" s="1673"/>
      <c r="I6" s="1673"/>
      <c r="J6" s="60"/>
    </row>
    <row r="7" spans="1:11" ht="21.95" customHeight="1" x14ac:dyDescent="0.25">
      <c r="A7" s="60"/>
      <c r="B7" s="1605" t="s">
        <v>914</v>
      </c>
      <c r="C7" s="1605"/>
      <c r="D7" s="1605"/>
      <c r="E7" s="1605"/>
      <c r="F7" s="1605"/>
      <c r="G7" s="1605"/>
      <c r="H7" s="1605"/>
      <c r="I7" s="1605"/>
      <c r="J7" s="1605"/>
    </row>
    <row r="8" spans="1:11" ht="15.75" x14ac:dyDescent="0.25">
      <c r="A8" s="60"/>
      <c r="B8" s="60"/>
      <c r="C8" s="1672" t="s">
        <v>172</v>
      </c>
      <c r="D8" s="1672"/>
      <c r="E8" s="1672"/>
      <c r="F8" s="1672"/>
      <c r="G8" s="1672"/>
      <c r="H8" s="1672"/>
      <c r="I8" s="1672"/>
      <c r="J8" s="60"/>
    </row>
    <row r="9" spans="1:11" ht="7.5" hidden="1" customHeight="1" x14ac:dyDescent="0.25">
      <c r="A9" s="60"/>
      <c r="B9" s="60"/>
      <c r="C9" s="61"/>
      <c r="D9" s="61"/>
      <c r="E9" s="61"/>
      <c r="F9" s="61"/>
      <c r="G9" s="61"/>
      <c r="H9" s="61"/>
      <c r="I9" s="61"/>
      <c r="J9" s="60"/>
    </row>
    <row r="10" spans="1:11" ht="15" customHeight="1" x14ac:dyDescent="0.3">
      <c r="A10" s="60"/>
      <c r="B10" s="60"/>
      <c r="C10" s="48" t="s">
        <v>173</v>
      </c>
      <c r="D10" s="61"/>
      <c r="E10" s="62" t="s">
        <v>921</v>
      </c>
      <c r="F10" s="64" t="s">
        <v>922</v>
      </c>
      <c r="G10" s="64">
        <v>2025</v>
      </c>
      <c r="H10" s="130" t="s">
        <v>174</v>
      </c>
      <c r="I10" s="61"/>
      <c r="J10" s="60"/>
    </row>
    <row r="11" spans="1:11" ht="15" customHeight="1" x14ac:dyDescent="0.25">
      <c r="A11" s="44"/>
      <c r="B11" s="44"/>
      <c r="C11" s="44"/>
      <c r="D11" s="44"/>
      <c r="E11" s="49" t="s">
        <v>212</v>
      </c>
      <c r="F11" s="49" t="s">
        <v>213</v>
      </c>
      <c r="G11" s="49" t="s">
        <v>214</v>
      </c>
      <c r="H11" s="44"/>
      <c r="I11" s="44"/>
      <c r="J11" s="44"/>
    </row>
    <row r="12" spans="1:11" ht="21.95" customHeight="1" x14ac:dyDescent="0.25">
      <c r="A12" s="1330" t="s">
        <v>99</v>
      </c>
      <c r="B12" s="1330"/>
      <c r="C12" s="1330"/>
      <c r="D12" s="1330"/>
      <c r="E12" s="1330"/>
      <c r="F12" s="1330"/>
      <c r="G12" s="1330"/>
      <c r="H12" s="1330"/>
      <c r="I12" s="1330"/>
      <c r="J12" s="1330"/>
    </row>
    <row r="13" spans="1:11" ht="16.5" customHeight="1" x14ac:dyDescent="0.25">
      <c r="A13" s="1358" t="s">
        <v>0</v>
      </c>
      <c r="B13" s="1358"/>
      <c r="C13" s="1358" t="s">
        <v>77</v>
      </c>
      <c r="D13" s="1358"/>
      <c r="E13" s="1358"/>
      <c r="F13" s="1358"/>
      <c r="G13" s="1358"/>
      <c r="H13" s="1358" t="s">
        <v>104</v>
      </c>
      <c r="I13" s="1358"/>
      <c r="J13" s="1358"/>
    </row>
    <row r="14" spans="1:11" ht="14.25" customHeight="1" x14ac:dyDescent="0.25">
      <c r="A14" s="1358"/>
      <c r="B14" s="1358"/>
      <c r="C14" s="1358"/>
      <c r="D14" s="1358"/>
      <c r="E14" s="1358"/>
      <c r="F14" s="1358"/>
      <c r="G14" s="1358"/>
      <c r="H14" s="66">
        <v>2025</v>
      </c>
      <c r="I14" s="66">
        <v>2026</v>
      </c>
      <c r="J14" s="66">
        <v>2027</v>
      </c>
    </row>
    <row r="15" spans="1:11" ht="21" customHeight="1" x14ac:dyDescent="0.25">
      <c r="A15" s="1595">
        <v>211</v>
      </c>
      <c r="B15" s="1595"/>
      <c r="C15" s="1625" t="s">
        <v>100</v>
      </c>
      <c r="D15" s="1625"/>
      <c r="E15" s="1625"/>
      <c r="F15" s="1625" t="s">
        <v>810</v>
      </c>
      <c r="G15" s="1625"/>
      <c r="H15" s="67">
        <v>7865739.3799999999</v>
      </c>
      <c r="I15" s="67"/>
      <c r="J15" s="67"/>
    </row>
    <row r="16" spans="1:11" ht="21" hidden="1" customHeight="1" x14ac:dyDescent="0.25">
      <c r="A16" s="1595">
        <v>211</v>
      </c>
      <c r="B16" s="1595"/>
      <c r="C16" s="1625" t="s">
        <v>100</v>
      </c>
      <c r="D16" s="1625"/>
      <c r="E16" s="1625"/>
      <c r="F16" s="1625" t="s">
        <v>167</v>
      </c>
      <c r="G16" s="1625"/>
      <c r="H16" s="67"/>
      <c r="I16" s="67"/>
      <c r="J16" s="67"/>
      <c r="K16" s="69">
        <f>H16+H24+H73</f>
        <v>0</v>
      </c>
    </row>
    <row r="17" spans="1:13" ht="21.95" customHeight="1" x14ac:dyDescent="0.25">
      <c r="A17" s="1321" t="s">
        <v>1</v>
      </c>
      <c r="B17" s="1322"/>
      <c r="C17" s="1322"/>
      <c r="D17" s="1322"/>
      <c r="E17" s="1322"/>
      <c r="F17" s="1322"/>
      <c r="G17" s="1323"/>
      <c r="H17" s="45">
        <f>H15+H16</f>
        <v>7865739.3799999999</v>
      </c>
      <c r="I17" s="45">
        <f t="shared" ref="I17:J17" si="0">I15+I16</f>
        <v>0</v>
      </c>
      <c r="J17" s="45">
        <f t="shared" si="0"/>
        <v>0</v>
      </c>
    </row>
    <row r="18" spans="1:13" ht="19.7" customHeight="1" x14ac:dyDescent="0.25">
      <c r="A18"/>
      <c r="B18" s="12" t="s">
        <v>79</v>
      </c>
      <c r="C18" s="12"/>
      <c r="D18" s="12"/>
      <c r="E18"/>
      <c r="F18"/>
      <c r="G18"/>
      <c r="H18"/>
      <c r="I18"/>
      <c r="J18"/>
    </row>
    <row r="19" spans="1:13" x14ac:dyDescent="0.25">
      <c r="A19" s="1324" t="s">
        <v>2</v>
      </c>
      <c r="B19" s="1324"/>
      <c r="C19" s="1324"/>
      <c r="D19" s="1324"/>
      <c r="E19" s="1324"/>
      <c r="F19" s="1324"/>
      <c r="G19" s="1324"/>
      <c r="H19" s="1324"/>
      <c r="I19" s="1324"/>
      <c r="J19" s="1324"/>
    </row>
    <row r="20" spans="1:13" ht="23.45" customHeight="1" x14ac:dyDescent="0.25">
      <c r="A20" s="1324"/>
      <c r="B20" s="1324"/>
      <c r="C20" s="1324"/>
      <c r="D20" s="1324"/>
      <c r="E20" s="1324"/>
      <c r="F20" s="1324"/>
      <c r="G20" s="1324"/>
      <c r="H20" s="1324"/>
      <c r="I20" s="1324"/>
      <c r="J20" s="1324"/>
    </row>
    <row r="21" spans="1:13" ht="21.95" customHeight="1" x14ac:dyDescent="0.25">
      <c r="A21" s="1358" t="s">
        <v>0</v>
      </c>
      <c r="B21" s="1358"/>
      <c r="C21" s="1358" t="s">
        <v>77</v>
      </c>
      <c r="D21" s="1358"/>
      <c r="E21" s="1358"/>
      <c r="F21" s="1358"/>
      <c r="G21" s="1358"/>
      <c r="H21" s="1358" t="s">
        <v>104</v>
      </c>
      <c r="I21" s="1358"/>
      <c r="J21" s="1358"/>
    </row>
    <row r="22" spans="1:13" ht="15.95" customHeight="1" x14ac:dyDescent="0.25">
      <c r="A22" s="1358"/>
      <c r="B22" s="1358"/>
      <c r="C22" s="1358"/>
      <c r="D22" s="1358"/>
      <c r="E22" s="1358"/>
      <c r="F22" s="1358"/>
      <c r="G22" s="1358"/>
      <c r="H22" s="51">
        <f>H14</f>
        <v>2025</v>
      </c>
      <c r="I22" s="51">
        <f>I14</f>
        <v>2026</v>
      </c>
      <c r="J22" s="51">
        <f>J14</f>
        <v>2027</v>
      </c>
      <c r="K22" s="1034">
        <f>H15+H23</f>
        <v>10241192.67</v>
      </c>
    </row>
    <row r="23" spans="1:13" ht="21" customHeight="1" x14ac:dyDescent="0.25">
      <c r="A23" s="1595">
        <v>213</v>
      </c>
      <c r="B23" s="1595"/>
      <c r="C23" s="1625" t="s">
        <v>101</v>
      </c>
      <c r="D23" s="1625"/>
      <c r="E23" s="1625"/>
      <c r="F23" s="1625" t="s">
        <v>810</v>
      </c>
      <c r="G23" s="1625"/>
      <c r="H23" s="67">
        <v>2375453.29</v>
      </c>
      <c r="I23" s="67">
        <f>ROUND(I15*30.2%,0)</f>
        <v>0</v>
      </c>
      <c r="J23" s="67">
        <f t="shared" ref="J23" si="1">ROUND(J15*30.2%,0)</f>
        <v>0</v>
      </c>
      <c r="K23" s="69">
        <f>H15*30.2%</f>
        <v>2375453.2927600001</v>
      </c>
      <c r="L23" s="69">
        <f t="shared" ref="L23:M24" si="2">I15*30.2%</f>
        <v>0</v>
      </c>
      <c r="M23" s="69">
        <f t="shared" si="2"/>
        <v>0</v>
      </c>
    </row>
    <row r="24" spans="1:13" ht="21" hidden="1" customHeight="1" x14ac:dyDescent="0.25">
      <c r="A24" s="1595">
        <v>213</v>
      </c>
      <c r="B24" s="1595"/>
      <c r="C24" s="1625" t="s">
        <v>101</v>
      </c>
      <c r="D24" s="1625"/>
      <c r="E24" s="1625"/>
      <c r="F24" s="1625" t="s">
        <v>167</v>
      </c>
      <c r="G24" s="1625"/>
      <c r="H24" s="67"/>
      <c r="I24" s="67"/>
      <c r="J24" s="67"/>
      <c r="K24" s="69">
        <f>H16*30.2%</f>
        <v>0</v>
      </c>
      <c r="L24" s="69">
        <f t="shared" si="2"/>
        <v>0</v>
      </c>
      <c r="M24" s="69">
        <f t="shared" si="2"/>
        <v>0</v>
      </c>
    </row>
    <row r="25" spans="1:13" ht="21.95" customHeight="1" x14ac:dyDescent="0.25">
      <c r="A25" s="1321" t="s">
        <v>3</v>
      </c>
      <c r="B25" s="1322"/>
      <c r="C25" s="1322"/>
      <c r="D25" s="1322"/>
      <c r="E25" s="1322"/>
      <c r="F25" s="1322"/>
      <c r="G25" s="1323"/>
      <c r="H25" s="45">
        <f>H23+H24</f>
        <v>2375453.29</v>
      </c>
      <c r="I25" s="45">
        <f t="shared" ref="I25:J25" si="3">I23+I24</f>
        <v>0</v>
      </c>
      <c r="J25" s="45">
        <f t="shared" si="3"/>
        <v>0</v>
      </c>
    </row>
    <row r="26" spans="1:13" hidden="1" x14ac:dyDescent="0.25"/>
    <row r="27" spans="1:13" ht="21.95" hidden="1" customHeight="1" x14ac:dyDescent="0.25">
      <c r="A27" s="1330" t="s">
        <v>4</v>
      </c>
      <c r="B27" s="1330"/>
      <c r="C27" s="1330"/>
      <c r="D27" s="1330"/>
      <c r="E27" s="1330"/>
      <c r="F27" s="1330"/>
      <c r="G27" s="1330"/>
      <c r="H27" s="1330"/>
      <c r="I27" s="1330"/>
      <c r="J27" s="1330"/>
    </row>
    <row r="28" spans="1:13" ht="26.1" hidden="1" customHeight="1" x14ac:dyDescent="0.25">
      <c r="A28" s="1360" t="s">
        <v>106</v>
      </c>
      <c r="B28" s="1360" t="s">
        <v>0</v>
      </c>
      <c r="C28" s="1360" t="s">
        <v>105</v>
      </c>
      <c r="D28" s="1360" t="s">
        <v>77</v>
      </c>
      <c r="E28" s="1362" t="s">
        <v>49</v>
      </c>
      <c r="F28" s="1362" t="s">
        <v>87</v>
      </c>
      <c r="G28" s="1363" t="s">
        <v>110</v>
      </c>
      <c r="H28" s="1358" t="s">
        <v>104</v>
      </c>
      <c r="I28" s="1358"/>
      <c r="J28" s="1358"/>
    </row>
    <row r="29" spans="1:13" ht="40.5" hidden="1" customHeight="1" x14ac:dyDescent="0.25">
      <c r="A29" s="1361"/>
      <c r="B29" s="1361"/>
      <c r="C29" s="1361"/>
      <c r="D29" s="1361"/>
      <c r="E29" s="1362"/>
      <c r="F29" s="1362"/>
      <c r="G29" s="1363"/>
      <c r="H29" s="51">
        <f>H14</f>
        <v>2025</v>
      </c>
      <c r="I29" s="51">
        <f t="shared" ref="I29:J29" si="4">I14</f>
        <v>2026</v>
      </c>
      <c r="J29" s="51">
        <f t="shared" si="4"/>
        <v>2027</v>
      </c>
    </row>
    <row r="30" spans="1:13" ht="37.15" hidden="1" customHeight="1" x14ac:dyDescent="0.25">
      <c r="A30" s="1331">
        <v>1</v>
      </c>
      <c r="B30" s="1333">
        <v>212</v>
      </c>
      <c r="C30" s="1331" t="s">
        <v>5</v>
      </c>
      <c r="D30" s="11" t="s">
        <v>6</v>
      </c>
      <c r="E30" s="397"/>
      <c r="F30" s="397"/>
      <c r="G30" s="396"/>
      <c r="H30" s="101"/>
      <c r="I30" s="101"/>
      <c r="J30" s="101"/>
    </row>
    <row r="31" spans="1:13" ht="50.25" hidden="1" customHeight="1" x14ac:dyDescent="0.25">
      <c r="A31" s="1332"/>
      <c r="B31" s="1334"/>
      <c r="C31" s="1335"/>
      <c r="D31" s="439" t="s">
        <v>7</v>
      </c>
      <c r="E31" s="397"/>
      <c r="F31" s="397"/>
      <c r="G31" s="396"/>
      <c r="H31" s="101"/>
      <c r="I31" s="101"/>
      <c r="J31" s="101"/>
    </row>
    <row r="32" spans="1:13" ht="22.35" hidden="1" customHeight="1" x14ac:dyDescent="0.25">
      <c r="A32" s="436"/>
      <c r="B32" s="1336" t="s">
        <v>304</v>
      </c>
      <c r="C32" s="1336"/>
      <c r="D32" s="1336"/>
      <c r="E32" s="437"/>
      <c r="F32" s="437"/>
      <c r="G32" s="438"/>
      <c r="H32" s="256">
        <f>SUM(H30:H31)</f>
        <v>0</v>
      </c>
      <c r="I32" s="256">
        <f t="shared" ref="I32:J32" si="5">SUM(I30:I31)</f>
        <v>0</v>
      </c>
      <c r="J32" s="256">
        <f t="shared" si="5"/>
        <v>0</v>
      </c>
    </row>
    <row r="33" spans="1:11" ht="50.1" hidden="1" customHeight="1" x14ac:dyDescent="0.25">
      <c r="A33" s="1337">
        <v>2</v>
      </c>
      <c r="B33" s="1333">
        <v>222</v>
      </c>
      <c r="C33" s="1331" t="s">
        <v>8</v>
      </c>
      <c r="D33" s="11" t="s">
        <v>9</v>
      </c>
      <c r="E33" s="432"/>
      <c r="F33" s="432"/>
      <c r="G33" s="433"/>
      <c r="H33" s="434"/>
      <c r="I33" s="434"/>
      <c r="J33" s="434"/>
    </row>
    <row r="34" spans="1:11" ht="18" hidden="1" customHeight="1" x14ac:dyDescent="0.25">
      <c r="A34" s="1338"/>
      <c r="B34" s="1334"/>
      <c r="C34" s="1335"/>
      <c r="D34" s="70"/>
      <c r="E34" s="432"/>
      <c r="F34" s="432"/>
      <c r="G34" s="433"/>
      <c r="H34" s="434"/>
      <c r="I34" s="434"/>
      <c r="J34" s="434"/>
    </row>
    <row r="35" spans="1:11" ht="18" hidden="1" customHeight="1" x14ac:dyDescent="0.25">
      <c r="A35" s="1338"/>
      <c r="B35" s="1334"/>
      <c r="C35" s="1335"/>
      <c r="D35" s="70"/>
      <c r="E35" s="432"/>
      <c r="F35" s="432"/>
      <c r="G35" s="433"/>
      <c r="H35" s="434"/>
      <c r="I35" s="434"/>
      <c r="J35" s="434"/>
    </row>
    <row r="36" spans="1:11" ht="18" hidden="1" customHeight="1" x14ac:dyDescent="0.25">
      <c r="A36" s="1339"/>
      <c r="B36" s="1340"/>
      <c r="C36" s="1332"/>
      <c r="D36" s="70"/>
      <c r="E36" s="432"/>
      <c r="F36" s="432"/>
      <c r="G36" s="433"/>
      <c r="H36" s="434"/>
      <c r="I36" s="434"/>
      <c r="J36" s="434"/>
    </row>
    <row r="37" spans="1:11" ht="22.35" hidden="1" customHeight="1" x14ac:dyDescent="0.25">
      <c r="A37" s="436"/>
      <c r="B37" s="1336" t="s">
        <v>466</v>
      </c>
      <c r="C37" s="1336"/>
      <c r="D37" s="1336"/>
      <c r="E37" s="437"/>
      <c r="F37" s="437"/>
      <c r="G37" s="438"/>
      <c r="H37" s="256">
        <f>SUM(H33:H36)</f>
        <v>0</v>
      </c>
      <c r="I37" s="256">
        <f t="shared" ref="I37:J37" si="6">SUM(I33:I36)</f>
        <v>0</v>
      </c>
      <c r="J37" s="256">
        <f t="shared" si="6"/>
        <v>0</v>
      </c>
    </row>
    <row r="38" spans="1:11" ht="33.950000000000003" hidden="1" customHeight="1" x14ac:dyDescent="0.25">
      <c r="A38" s="1345">
        <v>3</v>
      </c>
      <c r="B38" s="1333">
        <v>226</v>
      </c>
      <c r="C38" s="1331" t="s">
        <v>10</v>
      </c>
      <c r="D38" s="11" t="s">
        <v>11</v>
      </c>
      <c r="E38" s="71"/>
      <c r="F38" s="67"/>
      <c r="G38" s="72"/>
      <c r="H38" s="67"/>
      <c r="I38" s="67"/>
      <c r="J38" s="67"/>
    </row>
    <row r="39" spans="1:11" ht="18" hidden="1" customHeight="1" x14ac:dyDescent="0.25">
      <c r="A39" s="1346"/>
      <c r="B39" s="1334"/>
      <c r="C39" s="1335"/>
      <c r="D39" s="70"/>
      <c r="E39" s="71"/>
      <c r="F39" s="67"/>
      <c r="G39" s="72"/>
      <c r="H39" s="67"/>
      <c r="I39" s="67"/>
      <c r="J39" s="67"/>
    </row>
    <row r="40" spans="1:11" ht="18" hidden="1" customHeight="1" x14ac:dyDescent="0.25">
      <c r="A40" s="1347"/>
      <c r="B40" s="1340"/>
      <c r="C40" s="1332"/>
      <c r="D40" s="70"/>
      <c r="E40" s="71"/>
      <c r="F40" s="67"/>
      <c r="G40" s="72"/>
      <c r="H40" s="67"/>
      <c r="I40" s="67"/>
      <c r="J40" s="67"/>
    </row>
    <row r="41" spans="1:11" ht="22.35" hidden="1" customHeight="1" x14ac:dyDescent="0.25">
      <c r="A41" s="436"/>
      <c r="B41" s="1336" t="s">
        <v>467</v>
      </c>
      <c r="C41" s="1336"/>
      <c r="D41" s="1336"/>
      <c r="E41" s="437"/>
      <c r="F41" s="437"/>
      <c r="G41" s="438"/>
      <c r="H41" s="256">
        <f>SUM(H38:H40)</f>
        <v>0</v>
      </c>
      <c r="I41" s="256">
        <f t="shared" ref="I41:J41" si="7">SUM(I38:I40)</f>
        <v>0</v>
      </c>
      <c r="J41" s="256">
        <f t="shared" si="7"/>
        <v>0</v>
      </c>
    </row>
    <row r="42" spans="1:11" ht="33.950000000000003" hidden="1" customHeight="1" x14ac:dyDescent="0.25">
      <c r="A42" s="1345">
        <v>4</v>
      </c>
      <c r="B42" s="1333"/>
      <c r="C42" s="1351"/>
      <c r="D42" s="11"/>
      <c r="E42" s="71"/>
      <c r="F42" s="67"/>
      <c r="G42" s="72"/>
      <c r="H42" s="67"/>
      <c r="I42" s="67"/>
      <c r="J42" s="67"/>
    </row>
    <row r="43" spans="1:11" ht="22.35" hidden="1" customHeight="1" x14ac:dyDescent="0.25">
      <c r="A43" s="1346"/>
      <c r="B43" s="1334"/>
      <c r="C43" s="1352"/>
      <c r="D43" s="70"/>
      <c r="E43" s="71"/>
      <c r="F43" s="67"/>
      <c r="G43" s="72"/>
      <c r="H43" s="67"/>
      <c r="I43" s="67"/>
      <c r="J43" s="67"/>
    </row>
    <row r="44" spans="1:11" ht="22.35" hidden="1" customHeight="1" x14ac:dyDescent="0.25">
      <c r="A44" s="1347"/>
      <c r="B44" s="1340"/>
      <c r="C44" s="1353"/>
      <c r="D44" s="70"/>
      <c r="E44" s="71"/>
      <c r="F44" s="67"/>
      <c r="G44" s="72"/>
      <c r="H44" s="67"/>
      <c r="I44" s="67"/>
      <c r="J44" s="67"/>
    </row>
    <row r="45" spans="1:11" ht="22.35" hidden="1" customHeight="1" x14ac:dyDescent="0.25">
      <c r="A45" s="436"/>
      <c r="B45" s="1336" t="s">
        <v>502</v>
      </c>
      <c r="C45" s="1336"/>
      <c r="D45" s="1336"/>
      <c r="E45" s="437"/>
      <c r="F45" s="437"/>
      <c r="G45" s="438"/>
      <c r="H45" s="256">
        <f>SUM(H42:H44)</f>
        <v>0</v>
      </c>
      <c r="I45" s="256">
        <f t="shared" ref="I45:J45" si="8">SUM(I42:I44)</f>
        <v>0</v>
      </c>
      <c r="J45" s="256">
        <f t="shared" si="8"/>
        <v>0</v>
      </c>
    </row>
    <row r="46" spans="1:11" ht="31.15" hidden="1" customHeight="1" x14ac:dyDescent="0.25">
      <c r="A46" s="1345">
        <v>5</v>
      </c>
      <c r="B46" s="1333">
        <v>266</v>
      </c>
      <c r="C46" s="1348" t="s">
        <v>471</v>
      </c>
      <c r="D46" s="440" t="s">
        <v>472</v>
      </c>
      <c r="E46" s="71"/>
      <c r="F46" s="67"/>
      <c r="G46" s="72"/>
      <c r="H46" s="67"/>
      <c r="I46" s="67"/>
      <c r="J46" s="67"/>
    </row>
    <row r="47" spans="1:11" ht="59.85" hidden="1" customHeight="1" x14ac:dyDescent="0.25">
      <c r="A47" s="1346"/>
      <c r="B47" s="1334"/>
      <c r="C47" s="1349"/>
      <c r="D47" s="823" t="s">
        <v>637</v>
      </c>
      <c r="E47" s="825">
        <v>1</v>
      </c>
      <c r="F47" s="800"/>
      <c r="G47" s="798">
        <v>12</v>
      </c>
      <c r="H47" s="67">
        <v>0</v>
      </c>
      <c r="I47" s="67">
        <v>0</v>
      </c>
      <c r="J47" s="67">
        <v>0</v>
      </c>
      <c r="K47" s="435">
        <f>E47*F47*G47</f>
        <v>0</v>
      </c>
    </row>
    <row r="48" spans="1:11" ht="15.6" hidden="1" customHeight="1" x14ac:dyDescent="0.25">
      <c r="A48" s="1347"/>
      <c r="B48" s="1340"/>
      <c r="C48" s="1350"/>
      <c r="D48" s="70"/>
      <c r="E48" s="71"/>
      <c r="F48" s="67"/>
      <c r="G48" s="72"/>
      <c r="H48" s="67"/>
      <c r="I48" s="67"/>
      <c r="J48" s="67"/>
    </row>
    <row r="49" spans="1:10" ht="22.35" hidden="1" customHeight="1" x14ac:dyDescent="0.25">
      <c r="A49" s="436"/>
      <c r="B49" s="1336" t="s">
        <v>473</v>
      </c>
      <c r="C49" s="1336"/>
      <c r="D49" s="1336"/>
      <c r="E49" s="437"/>
      <c r="F49" s="437"/>
      <c r="G49" s="438"/>
      <c r="H49" s="256">
        <f>SUM(H46:H48)</f>
        <v>0</v>
      </c>
      <c r="I49" s="256">
        <f t="shared" ref="I49:J49" si="9">SUM(I46:I48)</f>
        <v>0</v>
      </c>
      <c r="J49" s="256">
        <f t="shared" si="9"/>
        <v>0</v>
      </c>
    </row>
    <row r="50" spans="1:10" ht="15.6" hidden="1" customHeight="1" x14ac:dyDescent="0.25">
      <c r="A50" s="1345">
        <v>6</v>
      </c>
      <c r="B50" s="1333">
        <v>290</v>
      </c>
      <c r="C50" s="1331" t="s">
        <v>12</v>
      </c>
      <c r="D50" s="11" t="s">
        <v>13</v>
      </c>
      <c r="E50" s="71"/>
      <c r="F50" s="67"/>
      <c r="G50" s="72"/>
      <c r="H50" s="67"/>
      <c r="I50" s="67"/>
      <c r="J50" s="67"/>
    </row>
    <row r="51" spans="1:10" ht="15.6" hidden="1" customHeight="1" x14ac:dyDescent="0.25">
      <c r="A51" s="1347"/>
      <c r="B51" s="1340"/>
      <c r="C51" s="1332"/>
      <c r="D51" s="70"/>
      <c r="E51" s="71"/>
      <c r="F51" s="67"/>
      <c r="G51" s="72"/>
      <c r="H51" s="67"/>
      <c r="I51" s="67"/>
      <c r="J51" s="67"/>
    </row>
    <row r="52" spans="1:10" ht="22.35" hidden="1" customHeight="1" x14ac:dyDescent="0.25">
      <c r="A52" s="436"/>
      <c r="B52" s="1336" t="s">
        <v>474</v>
      </c>
      <c r="C52" s="1336"/>
      <c r="D52" s="1336"/>
      <c r="E52" s="437"/>
      <c r="F52" s="437"/>
      <c r="G52" s="438"/>
      <c r="H52" s="256">
        <f>SUM(H50:H51)</f>
        <v>0</v>
      </c>
      <c r="I52" s="256">
        <f t="shared" ref="I52:J52" si="10">SUM(I50:I51)</f>
        <v>0</v>
      </c>
      <c r="J52" s="256">
        <f t="shared" si="10"/>
        <v>0</v>
      </c>
    </row>
    <row r="53" spans="1:10" ht="21.95" hidden="1" customHeight="1" x14ac:dyDescent="0.25">
      <c r="A53" s="1354" t="s">
        <v>14</v>
      </c>
      <c r="B53" s="1355"/>
      <c r="C53" s="1355"/>
      <c r="D53" s="1355"/>
      <c r="E53" s="1355"/>
      <c r="F53" s="1355"/>
      <c r="G53" s="1356"/>
      <c r="H53" s="9">
        <f>H32+H37+H41+H45+H49+H52</f>
        <v>0</v>
      </c>
      <c r="I53" s="9">
        <f t="shared" ref="I53:J53" si="11">I32+I37+I41+I45+I49+I52</f>
        <v>0</v>
      </c>
      <c r="J53" s="9">
        <f t="shared" si="11"/>
        <v>0</v>
      </c>
    </row>
    <row r="54" spans="1:10" hidden="1" x14ac:dyDescent="0.25"/>
    <row r="55" spans="1:10" ht="44.1" hidden="1" customHeight="1" x14ac:dyDescent="0.25">
      <c r="A55" s="1597" t="s">
        <v>107</v>
      </c>
      <c r="B55" s="1597"/>
      <c r="C55" s="1597"/>
      <c r="D55" s="1597"/>
      <c r="E55" s="1597"/>
      <c r="F55" s="1597"/>
      <c r="G55" s="1597"/>
      <c r="H55" s="1597"/>
      <c r="I55" s="1597"/>
      <c r="J55" s="1597"/>
    </row>
    <row r="56" spans="1:10" ht="26.1" hidden="1" customHeight="1" x14ac:dyDescent="0.25">
      <c r="A56" s="1360" t="s">
        <v>106</v>
      </c>
      <c r="B56" s="1360" t="s">
        <v>0</v>
      </c>
      <c r="C56" s="1360" t="s">
        <v>105</v>
      </c>
      <c r="D56" s="1360" t="s">
        <v>77</v>
      </c>
      <c r="E56" s="1362" t="s">
        <v>49</v>
      </c>
      <c r="F56" s="1362" t="s">
        <v>88</v>
      </c>
      <c r="G56" s="1363" t="s">
        <v>103</v>
      </c>
      <c r="H56" s="1358" t="s">
        <v>104</v>
      </c>
      <c r="I56" s="1358"/>
      <c r="J56" s="1358"/>
    </row>
    <row r="57" spans="1:10" ht="39.75" hidden="1" customHeight="1" x14ac:dyDescent="0.25">
      <c r="A57" s="1361"/>
      <c r="B57" s="1361"/>
      <c r="C57" s="1361"/>
      <c r="D57" s="1361"/>
      <c r="E57" s="1362"/>
      <c r="F57" s="1362"/>
      <c r="G57" s="1363"/>
      <c r="H57" s="66">
        <f>H14</f>
        <v>2025</v>
      </c>
      <c r="I57" s="66">
        <f t="shared" ref="I57:J57" si="12">I14</f>
        <v>2026</v>
      </c>
      <c r="J57" s="66">
        <f t="shared" si="12"/>
        <v>2027</v>
      </c>
    </row>
    <row r="58" spans="1:10" ht="52.7" hidden="1" customHeight="1" x14ac:dyDescent="0.25">
      <c r="A58" s="115">
        <v>1</v>
      </c>
      <c r="B58" s="116">
        <v>290</v>
      </c>
      <c r="C58" s="112" t="s">
        <v>12</v>
      </c>
      <c r="D58" s="70" t="s">
        <v>13</v>
      </c>
      <c r="E58" s="71"/>
      <c r="F58" s="67"/>
      <c r="G58" s="72"/>
      <c r="H58" s="67"/>
      <c r="I58" s="67"/>
      <c r="J58" s="67"/>
    </row>
    <row r="59" spans="1:10" ht="21.95" hidden="1" customHeight="1" x14ac:dyDescent="0.25">
      <c r="A59" s="1354" t="s">
        <v>15</v>
      </c>
      <c r="B59" s="1355"/>
      <c r="C59" s="1355"/>
      <c r="D59" s="1355"/>
      <c r="E59" s="1355"/>
      <c r="F59" s="1355"/>
      <c r="G59" s="1356"/>
      <c r="H59" s="9">
        <f>SUM(H58:H58)</f>
        <v>0</v>
      </c>
      <c r="I59" s="9">
        <f>SUM(I58:I58)</f>
        <v>0</v>
      </c>
      <c r="J59" s="9">
        <f>SUM(J58:J58)</f>
        <v>0</v>
      </c>
    </row>
    <row r="60" spans="1:10" hidden="1" x14ac:dyDescent="0.25"/>
    <row r="61" spans="1:10" ht="30" hidden="1" customHeight="1" x14ac:dyDescent="0.25">
      <c r="A61" s="1359" t="s">
        <v>498</v>
      </c>
      <c r="B61" s="1359"/>
      <c r="C61" s="1359"/>
      <c r="D61" s="1359"/>
      <c r="E61" s="1359"/>
      <c r="F61" s="1359"/>
      <c r="G61" s="1359"/>
      <c r="H61" s="1359"/>
      <c r="I61" s="1359"/>
      <c r="J61" s="1359"/>
    </row>
    <row r="62" spans="1:10" ht="26.1" hidden="1" customHeight="1" x14ac:dyDescent="0.25">
      <c r="A62" s="1360" t="s">
        <v>106</v>
      </c>
      <c r="B62" s="1360" t="s">
        <v>0</v>
      </c>
      <c r="C62" s="1360" t="s">
        <v>105</v>
      </c>
      <c r="D62" s="1360" t="s">
        <v>77</v>
      </c>
      <c r="E62" s="1362" t="s">
        <v>49</v>
      </c>
      <c r="F62" s="1362" t="s">
        <v>87</v>
      </c>
      <c r="G62" s="1363" t="s">
        <v>503</v>
      </c>
      <c r="H62" s="1358" t="s">
        <v>104</v>
      </c>
      <c r="I62" s="1358"/>
      <c r="J62" s="1358"/>
    </row>
    <row r="63" spans="1:10" ht="40.35" hidden="1" customHeight="1" x14ac:dyDescent="0.25">
      <c r="A63" s="1361"/>
      <c r="B63" s="1361"/>
      <c r="C63" s="1361"/>
      <c r="D63" s="1361"/>
      <c r="E63" s="1362"/>
      <c r="F63" s="1362"/>
      <c r="G63" s="1363"/>
      <c r="H63" s="51">
        <f>H14</f>
        <v>2025</v>
      </c>
      <c r="I63" s="51">
        <f t="shared" ref="I63:J63" si="13">I14</f>
        <v>2026</v>
      </c>
      <c r="J63" s="51">
        <f t="shared" si="13"/>
        <v>2027</v>
      </c>
    </row>
    <row r="64" spans="1:10" ht="30" hidden="1" x14ac:dyDescent="0.25">
      <c r="A64" s="1345">
        <v>1</v>
      </c>
      <c r="B64" s="1333">
        <v>262</v>
      </c>
      <c r="C64" s="1351" t="s">
        <v>470</v>
      </c>
      <c r="D64" s="11" t="s">
        <v>468</v>
      </c>
      <c r="E64" s="71"/>
      <c r="F64" s="67"/>
      <c r="G64" s="72"/>
      <c r="H64" s="67"/>
      <c r="I64" s="67"/>
      <c r="J64" s="67"/>
    </row>
    <row r="65" spans="1:10" ht="18" hidden="1" customHeight="1" x14ac:dyDescent="0.25">
      <c r="A65" s="1346"/>
      <c r="B65" s="1334"/>
      <c r="C65" s="1352"/>
      <c r="D65" s="70"/>
      <c r="E65" s="71"/>
      <c r="F65" s="67"/>
      <c r="G65" s="72"/>
      <c r="H65" s="67"/>
      <c r="I65" s="67"/>
      <c r="J65" s="67"/>
    </row>
    <row r="66" spans="1:10" ht="18" hidden="1" customHeight="1" x14ac:dyDescent="0.25">
      <c r="A66" s="1347"/>
      <c r="B66" s="1340"/>
      <c r="C66" s="1353"/>
      <c r="D66" s="70"/>
      <c r="E66" s="71"/>
      <c r="F66" s="67"/>
      <c r="G66" s="72"/>
      <c r="H66" s="67"/>
      <c r="I66" s="67"/>
      <c r="J66" s="67"/>
    </row>
    <row r="67" spans="1:10" ht="22.35" hidden="1" customHeight="1" x14ac:dyDescent="0.25">
      <c r="A67" s="436"/>
      <c r="B67" s="1336" t="s">
        <v>469</v>
      </c>
      <c r="C67" s="1336"/>
      <c r="D67" s="1336"/>
      <c r="E67" s="437"/>
      <c r="F67" s="437"/>
      <c r="G67" s="438"/>
      <c r="H67" s="256">
        <f>SUM(H64:H66)</f>
        <v>0</v>
      </c>
      <c r="I67" s="256">
        <f t="shared" ref="I67:J67" si="14">SUM(I64:I66)</f>
        <v>0</v>
      </c>
      <c r="J67" s="256">
        <f t="shared" si="14"/>
        <v>0</v>
      </c>
    </row>
    <row r="68" spans="1:10" ht="33.4" hidden="1" customHeight="1" x14ac:dyDescent="0.25">
      <c r="A68" s="1345">
        <v>2</v>
      </c>
      <c r="B68" s="1333">
        <v>264</v>
      </c>
      <c r="C68" s="1351" t="s">
        <v>613</v>
      </c>
      <c r="D68" s="11" t="s">
        <v>468</v>
      </c>
      <c r="E68" s="71"/>
      <c r="F68" s="67"/>
      <c r="G68" s="72"/>
      <c r="H68" s="67"/>
      <c r="I68" s="67"/>
      <c r="J68" s="67"/>
    </row>
    <row r="69" spans="1:10" ht="54.2" hidden="1" customHeight="1" x14ac:dyDescent="0.25">
      <c r="A69" s="1346"/>
      <c r="B69" s="1334"/>
      <c r="C69" s="1352"/>
      <c r="D69" s="546" t="s">
        <v>501</v>
      </c>
      <c r="E69" s="547"/>
      <c r="F69" s="28" t="e">
        <f>H69/E69</f>
        <v>#DIV/0!</v>
      </c>
      <c r="G69" s="548"/>
      <c r="H69" s="96"/>
      <c r="I69" s="96"/>
      <c r="J69" s="96"/>
    </row>
    <row r="70" spans="1:10" ht="20.100000000000001" hidden="1" customHeight="1" x14ac:dyDescent="0.25">
      <c r="A70" s="1346"/>
      <c r="B70" s="1334"/>
      <c r="C70" s="1352"/>
      <c r="D70" s="765"/>
      <c r="E70" s="104"/>
      <c r="F70" s="31"/>
      <c r="G70" s="770"/>
      <c r="H70" s="101"/>
      <c r="I70" s="101"/>
      <c r="J70" s="101"/>
    </row>
    <row r="71" spans="1:10" ht="20.100000000000001" hidden="1" customHeight="1" x14ac:dyDescent="0.25">
      <c r="A71" s="1346"/>
      <c r="B71" s="1334"/>
      <c r="C71" s="1352"/>
      <c r="D71" s="771"/>
      <c r="E71" s="772"/>
      <c r="F71" s="773"/>
      <c r="G71" s="774"/>
      <c r="H71" s="775"/>
      <c r="I71" s="775"/>
      <c r="J71" s="775"/>
    </row>
    <row r="72" spans="1:10" ht="22.35" hidden="1" customHeight="1" x14ac:dyDescent="0.25">
      <c r="A72" s="776"/>
      <c r="B72" s="1633" t="s">
        <v>614</v>
      </c>
      <c r="C72" s="1633"/>
      <c r="D72" s="1633"/>
      <c r="E72" s="762"/>
      <c r="F72" s="762"/>
      <c r="G72" s="133"/>
      <c r="H72" s="40">
        <f>H68+H69+H70+H71</f>
        <v>0</v>
      </c>
      <c r="I72" s="40">
        <f t="shared" ref="I72:J72" si="15">I68+I69+I70+I71</f>
        <v>0</v>
      </c>
      <c r="J72" s="40">
        <f t="shared" si="15"/>
        <v>0</v>
      </c>
    </row>
    <row r="73" spans="1:10" ht="55.15" hidden="1" customHeight="1" x14ac:dyDescent="0.25">
      <c r="A73" s="1337">
        <v>3</v>
      </c>
      <c r="B73" s="1634">
        <v>264</v>
      </c>
      <c r="C73" s="1608" t="s">
        <v>613</v>
      </c>
      <c r="D73" s="546" t="s">
        <v>501</v>
      </c>
      <c r="E73" s="547"/>
      <c r="F73" s="28" t="e">
        <f>H73/E73</f>
        <v>#DIV/0!</v>
      </c>
      <c r="G73" s="548"/>
      <c r="H73" s="96"/>
      <c r="I73" s="33"/>
      <c r="J73" s="33"/>
    </row>
    <row r="74" spans="1:10" ht="20.100000000000001" hidden="1" customHeight="1" x14ac:dyDescent="0.25">
      <c r="A74" s="1338"/>
      <c r="B74" s="1635"/>
      <c r="C74" s="1609"/>
      <c r="D74" s="769"/>
      <c r="E74" s="766"/>
      <c r="F74" s="766"/>
      <c r="G74" s="767"/>
      <c r="H74" s="768"/>
      <c r="I74" s="768"/>
      <c r="J74" s="768"/>
    </row>
    <row r="75" spans="1:10" ht="20.100000000000001" hidden="1" customHeight="1" x14ac:dyDescent="0.25">
      <c r="A75" s="1339"/>
      <c r="B75" s="1636"/>
      <c r="C75" s="1610"/>
      <c r="D75" s="769"/>
      <c r="E75" s="766"/>
      <c r="F75" s="766"/>
      <c r="G75" s="767"/>
      <c r="H75" s="768"/>
      <c r="I75" s="768"/>
      <c r="J75" s="768"/>
    </row>
    <row r="76" spans="1:10" ht="22.35" hidden="1" customHeight="1" x14ac:dyDescent="0.25">
      <c r="A76" s="763"/>
      <c r="B76" s="1611" t="s">
        <v>615</v>
      </c>
      <c r="C76" s="1611"/>
      <c r="D76" s="1611"/>
      <c r="E76" s="764"/>
      <c r="F76" s="764"/>
      <c r="G76" s="127"/>
      <c r="H76" s="128">
        <f>H73+H74+H75</f>
        <v>0</v>
      </c>
      <c r="I76" s="128">
        <f>I73+I74+I75</f>
        <v>0</v>
      </c>
      <c r="J76" s="128">
        <f t="shared" ref="J76" si="16">J73+J74+J75</f>
        <v>0</v>
      </c>
    </row>
    <row r="77" spans="1:10" ht="22.35" hidden="1" customHeight="1" x14ac:dyDescent="0.25">
      <c r="A77" s="436"/>
      <c r="B77" s="1336" t="s">
        <v>504</v>
      </c>
      <c r="C77" s="1336"/>
      <c r="D77" s="1336"/>
      <c r="E77" s="437"/>
      <c r="F77" s="437"/>
      <c r="G77" s="438"/>
      <c r="H77" s="256">
        <f>H72+H76</f>
        <v>0</v>
      </c>
      <c r="I77" s="256">
        <f t="shared" ref="I77:J77" si="17">I72+I76</f>
        <v>0</v>
      </c>
      <c r="J77" s="256">
        <f t="shared" si="17"/>
        <v>0</v>
      </c>
    </row>
    <row r="78" spans="1:10" ht="22.35" hidden="1" customHeight="1" x14ac:dyDescent="0.25">
      <c r="A78" s="1354" t="s">
        <v>499</v>
      </c>
      <c r="B78" s="1355"/>
      <c r="C78" s="1355"/>
      <c r="D78" s="1355"/>
      <c r="E78" s="1355"/>
      <c r="F78" s="1355"/>
      <c r="G78" s="1356"/>
      <c r="H78" s="9">
        <f>H67+H77</f>
        <v>0</v>
      </c>
      <c r="I78" s="9">
        <f>I67+I77</f>
        <v>0</v>
      </c>
      <c r="J78" s="9">
        <f>J67+J77</f>
        <v>0</v>
      </c>
    </row>
    <row r="79" spans="1:10" hidden="1" x14ac:dyDescent="0.25"/>
    <row r="80" spans="1:10" ht="21.95" hidden="1" customHeight="1" x14ac:dyDescent="0.25">
      <c r="A80" s="1359" t="s">
        <v>493</v>
      </c>
      <c r="B80" s="1359"/>
      <c r="C80" s="1359"/>
      <c r="D80" s="1359"/>
      <c r="E80" s="1359"/>
      <c r="F80" s="1359"/>
      <c r="G80" s="1359"/>
      <c r="H80" s="1359"/>
      <c r="I80" s="1359"/>
      <c r="J80" s="1359"/>
    </row>
    <row r="81" spans="1:10" ht="26.1" hidden="1" customHeight="1" x14ac:dyDescent="0.25">
      <c r="A81" s="1360" t="s">
        <v>106</v>
      </c>
      <c r="B81" s="1360" t="s">
        <v>0</v>
      </c>
      <c r="C81" s="1360" t="s">
        <v>105</v>
      </c>
      <c r="D81" s="1360" t="s">
        <v>77</v>
      </c>
      <c r="E81" s="1362" t="s">
        <v>49</v>
      </c>
      <c r="F81" s="1362" t="s">
        <v>88</v>
      </c>
      <c r="G81" s="1363" t="s">
        <v>103</v>
      </c>
      <c r="H81" s="1358" t="s">
        <v>104</v>
      </c>
      <c r="I81" s="1358"/>
      <c r="J81" s="1358"/>
    </row>
    <row r="82" spans="1:10" ht="38.25" hidden="1" customHeight="1" x14ac:dyDescent="0.25">
      <c r="A82" s="1361"/>
      <c r="B82" s="1361"/>
      <c r="C82" s="1361"/>
      <c r="D82" s="1361"/>
      <c r="E82" s="1362"/>
      <c r="F82" s="1362"/>
      <c r="G82" s="1363"/>
      <c r="H82" s="66">
        <f>H14</f>
        <v>2025</v>
      </c>
      <c r="I82" s="66">
        <f t="shared" ref="I82:J82" si="18">I14</f>
        <v>2026</v>
      </c>
      <c r="J82" s="66">
        <f t="shared" si="18"/>
        <v>2027</v>
      </c>
    </row>
    <row r="83" spans="1:10" ht="64.5" hidden="1" customHeight="1" x14ac:dyDescent="0.25">
      <c r="A83" s="115">
        <v>1</v>
      </c>
      <c r="B83" s="116">
        <v>290</v>
      </c>
      <c r="C83" s="112" t="s">
        <v>12</v>
      </c>
      <c r="D83" s="70" t="s">
        <v>17</v>
      </c>
      <c r="E83" s="71"/>
      <c r="F83" s="67"/>
      <c r="G83" s="72"/>
      <c r="H83" s="67"/>
      <c r="I83" s="67"/>
      <c r="J83" s="67"/>
    </row>
    <row r="84" spans="1:10" ht="21.95" hidden="1" customHeight="1" x14ac:dyDescent="0.25">
      <c r="A84" s="1364" t="s">
        <v>295</v>
      </c>
      <c r="B84" s="1365"/>
      <c r="C84" s="1365"/>
      <c r="D84" s="1365"/>
      <c r="E84" s="1365"/>
      <c r="F84" s="1365"/>
      <c r="G84" s="1366"/>
      <c r="H84" s="9">
        <f>SUM(H83:H83)</f>
        <v>0</v>
      </c>
      <c r="I84" s="9">
        <f>SUM(I83:I83)</f>
        <v>0</v>
      </c>
      <c r="J84" s="9">
        <f>SUM(J83:J83)</f>
        <v>0</v>
      </c>
    </row>
    <row r="85" spans="1:10" hidden="1" x14ac:dyDescent="0.25"/>
    <row r="86" spans="1:10" ht="50.1" hidden="1" customHeight="1" x14ac:dyDescent="0.25">
      <c r="A86" s="1598" t="s">
        <v>494</v>
      </c>
      <c r="B86" s="1598"/>
      <c r="C86" s="1598"/>
      <c r="D86" s="1598"/>
      <c r="E86" s="1598"/>
      <c r="F86" s="1598"/>
      <c r="G86" s="1598"/>
      <c r="H86" s="1598"/>
      <c r="I86" s="1598"/>
      <c r="J86" s="1598"/>
    </row>
    <row r="87" spans="1:10" ht="21.95" hidden="1" customHeight="1" x14ac:dyDescent="0.25">
      <c r="A87" s="1360" t="s">
        <v>106</v>
      </c>
      <c r="B87" s="1360" t="s">
        <v>0</v>
      </c>
      <c r="C87" s="1360" t="s">
        <v>105</v>
      </c>
      <c r="D87" s="1360" t="s">
        <v>77</v>
      </c>
      <c r="E87" s="1592"/>
      <c r="F87" s="1362" t="s">
        <v>35</v>
      </c>
      <c r="G87" s="1362" t="s">
        <v>89</v>
      </c>
      <c r="H87" s="1358" t="s">
        <v>104</v>
      </c>
      <c r="I87" s="1358"/>
      <c r="J87" s="1358"/>
    </row>
    <row r="88" spans="1:10" ht="21.6" hidden="1" customHeight="1" x14ac:dyDescent="0.25">
      <c r="A88" s="1361"/>
      <c r="B88" s="1361"/>
      <c r="C88" s="1361"/>
      <c r="D88" s="1593"/>
      <c r="E88" s="1594"/>
      <c r="F88" s="1362"/>
      <c r="G88" s="1362"/>
      <c r="H88" s="66">
        <f>H14</f>
        <v>2025</v>
      </c>
      <c r="I88" s="66">
        <f t="shared" ref="I88:J88" si="19">I14</f>
        <v>2026</v>
      </c>
      <c r="J88" s="66">
        <f t="shared" si="19"/>
        <v>2027</v>
      </c>
    </row>
    <row r="89" spans="1:10" ht="72.95" hidden="1" customHeight="1" x14ac:dyDescent="0.25">
      <c r="A89" s="115">
        <v>1</v>
      </c>
      <c r="B89" s="116">
        <v>290</v>
      </c>
      <c r="C89" s="112" t="s">
        <v>12</v>
      </c>
      <c r="D89" s="1460" t="s">
        <v>18</v>
      </c>
      <c r="E89" s="1462"/>
      <c r="F89" s="67"/>
      <c r="G89" s="72"/>
      <c r="H89" s="67"/>
      <c r="I89" s="67"/>
      <c r="J89" s="67"/>
    </row>
    <row r="90" spans="1:10" ht="21.75" hidden="1" customHeight="1" x14ac:dyDescent="0.25">
      <c r="A90" s="1546" t="s">
        <v>19</v>
      </c>
      <c r="B90" s="1547"/>
      <c r="C90" s="1547"/>
      <c r="D90" s="1547"/>
      <c r="E90" s="1547"/>
      <c r="F90" s="1547"/>
      <c r="G90" s="1548"/>
      <c r="H90" s="74">
        <f>SUM(H89:H89)</f>
        <v>0</v>
      </c>
      <c r="I90" s="74">
        <f>SUM(I89:I89)</f>
        <v>0</v>
      </c>
      <c r="J90" s="74">
        <f>SUM(J89:J89)</f>
        <v>0</v>
      </c>
    </row>
    <row r="91" spans="1:10" hidden="1" x14ac:dyDescent="0.25"/>
    <row r="92" spans="1:10" ht="21.95" hidden="1" customHeight="1" x14ac:dyDescent="0.25">
      <c r="A92" s="1324" t="s">
        <v>574</v>
      </c>
      <c r="B92" s="1324"/>
      <c r="C92" s="1324"/>
      <c r="D92" s="1324"/>
      <c r="E92" s="1324"/>
      <c r="F92" s="1324"/>
      <c r="G92" s="1324"/>
      <c r="H92" s="1324"/>
      <c r="I92" s="1324"/>
      <c r="J92" s="1373"/>
    </row>
    <row r="93" spans="1:10" ht="21.95" hidden="1" customHeight="1" x14ac:dyDescent="0.25">
      <c r="A93" s="1360" t="s">
        <v>106</v>
      </c>
      <c r="B93" s="1360" t="s">
        <v>0</v>
      </c>
      <c r="C93" s="1360" t="s">
        <v>105</v>
      </c>
      <c r="D93" s="1360" t="s">
        <v>77</v>
      </c>
      <c r="E93" s="1592"/>
      <c r="F93" s="1362" t="s">
        <v>21</v>
      </c>
      <c r="G93" s="1362" t="s">
        <v>22</v>
      </c>
      <c r="H93" s="1358" t="s">
        <v>104</v>
      </c>
      <c r="I93" s="1358"/>
      <c r="J93" s="1358"/>
    </row>
    <row r="94" spans="1:10" ht="23.45" hidden="1" customHeight="1" x14ac:dyDescent="0.25">
      <c r="A94" s="1361"/>
      <c r="B94" s="1361"/>
      <c r="C94" s="1361"/>
      <c r="D94" s="1593"/>
      <c r="E94" s="1594"/>
      <c r="F94" s="1362"/>
      <c r="G94" s="1362"/>
      <c r="H94" s="51">
        <f>H14</f>
        <v>2025</v>
      </c>
      <c r="I94" s="51">
        <f t="shared" ref="I94:J94" si="20">I14</f>
        <v>2026</v>
      </c>
      <c r="J94" s="51">
        <f t="shared" si="20"/>
        <v>2027</v>
      </c>
    </row>
    <row r="95" spans="1:10" ht="21.95" hidden="1" customHeight="1" x14ac:dyDescent="0.25">
      <c r="A95" s="115">
        <v>1</v>
      </c>
      <c r="B95" s="1385">
        <v>291</v>
      </c>
      <c r="C95" s="112" t="s">
        <v>12</v>
      </c>
      <c r="D95" s="1374" t="s">
        <v>23</v>
      </c>
      <c r="E95" s="1375"/>
      <c r="F95" s="743"/>
      <c r="G95" s="76">
        <v>2.1999999999999999E-2</v>
      </c>
      <c r="H95" s="67"/>
      <c r="I95" s="67"/>
      <c r="J95" s="67"/>
    </row>
    <row r="96" spans="1:10" ht="21.95" hidden="1" customHeight="1" x14ac:dyDescent="0.25">
      <c r="A96" s="115">
        <v>2</v>
      </c>
      <c r="B96" s="1386"/>
      <c r="C96" s="112" t="s">
        <v>12</v>
      </c>
      <c r="D96" s="1374" t="s">
        <v>24</v>
      </c>
      <c r="E96" s="1375"/>
      <c r="F96" s="744"/>
      <c r="G96" s="76" t="s">
        <v>109</v>
      </c>
      <c r="H96" s="67"/>
      <c r="I96" s="67"/>
      <c r="J96" s="67"/>
    </row>
    <row r="97" spans="1:10" ht="21.95" hidden="1" customHeight="1" x14ac:dyDescent="0.25">
      <c r="A97" s="1321" t="s">
        <v>25</v>
      </c>
      <c r="B97" s="1322"/>
      <c r="C97" s="1322"/>
      <c r="D97" s="1322"/>
      <c r="E97" s="1322"/>
      <c r="F97" s="1322"/>
      <c r="G97" s="1323"/>
      <c r="H97" s="9">
        <f>H95+H96</f>
        <v>0</v>
      </c>
      <c r="I97" s="9">
        <f t="shared" ref="I97:J97" si="21">I95+I96</f>
        <v>0</v>
      </c>
      <c r="J97" s="9">
        <f t="shared" si="21"/>
        <v>0</v>
      </c>
    </row>
    <row r="98" spans="1:10" hidden="1" x14ac:dyDescent="0.25"/>
    <row r="99" spans="1:10" ht="21.95" hidden="1" customHeight="1" x14ac:dyDescent="0.25">
      <c r="A99" s="1324" t="s">
        <v>495</v>
      </c>
      <c r="B99" s="1324"/>
      <c r="C99" s="1324"/>
      <c r="D99" s="1324"/>
      <c r="E99" s="1324"/>
      <c r="F99" s="1324"/>
      <c r="G99" s="1324"/>
      <c r="H99" s="1324"/>
      <c r="I99" s="1324"/>
      <c r="J99" s="1373"/>
    </row>
    <row r="100" spans="1:10" ht="21.95" hidden="1" customHeight="1" x14ac:dyDescent="0.25">
      <c r="A100" s="1360" t="s">
        <v>106</v>
      </c>
      <c r="B100" s="1360" t="s">
        <v>0</v>
      </c>
      <c r="C100" s="1360" t="s">
        <v>105</v>
      </c>
      <c r="D100" s="1418" t="s">
        <v>77</v>
      </c>
      <c r="E100" s="1418"/>
      <c r="F100" s="1588" t="s">
        <v>27</v>
      </c>
      <c r="G100" s="1407" t="s">
        <v>28</v>
      </c>
      <c r="H100" s="1358" t="s">
        <v>104</v>
      </c>
      <c r="I100" s="1358"/>
      <c r="J100" s="1358"/>
    </row>
    <row r="101" spans="1:10" ht="37.700000000000003" hidden="1" customHeight="1" x14ac:dyDescent="0.25">
      <c r="A101" s="1361"/>
      <c r="B101" s="1361"/>
      <c r="C101" s="1361"/>
      <c r="D101" s="1418"/>
      <c r="E101" s="1418"/>
      <c r="F101" s="1589"/>
      <c r="G101" s="1409"/>
      <c r="H101" s="66">
        <f>H14</f>
        <v>2025</v>
      </c>
      <c r="I101" s="66">
        <f t="shared" ref="I101:J101" si="22">I14</f>
        <v>2026</v>
      </c>
      <c r="J101" s="66">
        <f t="shared" si="22"/>
        <v>2027</v>
      </c>
    </row>
    <row r="102" spans="1:10" ht="21.95" hidden="1" customHeight="1" x14ac:dyDescent="0.25">
      <c r="A102" s="115">
        <v>1</v>
      </c>
      <c r="B102" s="1587">
        <v>291</v>
      </c>
      <c r="C102" s="112" t="s">
        <v>12</v>
      </c>
      <c r="D102" s="1380" t="s">
        <v>29</v>
      </c>
      <c r="E102" s="1380"/>
      <c r="F102" s="5"/>
      <c r="G102" s="2"/>
      <c r="H102" s="67"/>
      <c r="I102" s="67"/>
      <c r="J102" s="67"/>
    </row>
    <row r="103" spans="1:10" ht="25.9" hidden="1" customHeight="1" x14ac:dyDescent="0.25">
      <c r="A103" s="115">
        <v>2</v>
      </c>
      <c r="B103" s="1587"/>
      <c r="C103" s="112" t="s">
        <v>12</v>
      </c>
      <c r="D103" s="1606" t="s">
        <v>81</v>
      </c>
      <c r="E103" s="1607"/>
      <c r="F103" s="4" t="s">
        <v>30</v>
      </c>
      <c r="G103" s="1" t="s">
        <v>30</v>
      </c>
      <c r="H103" s="67"/>
      <c r="I103" s="67"/>
      <c r="J103" s="67"/>
    </row>
    <row r="104" spans="1:10" ht="21.95" hidden="1" customHeight="1" x14ac:dyDescent="0.25">
      <c r="A104" s="115">
        <v>3</v>
      </c>
      <c r="B104" s="1587"/>
      <c r="C104" s="112" t="s">
        <v>12</v>
      </c>
      <c r="D104" s="1606"/>
      <c r="E104" s="1607"/>
      <c r="F104" s="4" t="s">
        <v>30</v>
      </c>
      <c r="G104" s="1" t="s">
        <v>30</v>
      </c>
      <c r="H104" s="67"/>
      <c r="I104" s="67"/>
      <c r="J104" s="67"/>
    </row>
    <row r="105" spans="1:10" ht="21.95" hidden="1" customHeight="1" x14ac:dyDescent="0.25">
      <c r="A105" s="1321" t="s">
        <v>31</v>
      </c>
      <c r="B105" s="1322"/>
      <c r="C105" s="1322"/>
      <c r="D105" s="1322"/>
      <c r="E105" s="1322"/>
      <c r="F105" s="1322"/>
      <c r="G105" s="1323"/>
      <c r="H105" s="9">
        <f>SUM(H102:H104)</f>
        <v>0</v>
      </c>
      <c r="I105" s="9">
        <f t="shared" ref="I105:J105" si="23">SUM(I102:I104)</f>
        <v>0</v>
      </c>
      <c r="J105" s="9">
        <f t="shared" si="23"/>
        <v>0</v>
      </c>
    </row>
    <row r="106" spans="1:10" hidden="1" x14ac:dyDescent="0.25"/>
    <row r="107" spans="1:10" ht="21.95" hidden="1" customHeight="1" x14ac:dyDescent="0.25">
      <c r="A107" s="1324" t="s">
        <v>575</v>
      </c>
      <c r="B107" s="1324"/>
      <c r="C107" s="1324"/>
      <c r="D107" s="1324"/>
      <c r="E107" s="1324"/>
      <c r="F107" s="1324"/>
      <c r="G107" s="1324"/>
      <c r="H107" s="1324"/>
      <c r="I107" s="1324"/>
      <c r="J107" s="1373"/>
    </row>
    <row r="108" spans="1:10" ht="21.95" hidden="1" customHeight="1" x14ac:dyDescent="0.25">
      <c r="A108" s="1360" t="s">
        <v>106</v>
      </c>
      <c r="B108" s="1360" t="s">
        <v>0</v>
      </c>
      <c r="C108" s="1360" t="s">
        <v>105</v>
      </c>
      <c r="D108" s="1358" t="s">
        <v>77</v>
      </c>
      <c r="E108" s="1358"/>
      <c r="F108" s="1358"/>
      <c r="G108" s="1358"/>
      <c r="H108" s="1358" t="s">
        <v>104</v>
      </c>
      <c r="I108" s="1358"/>
      <c r="J108" s="1358"/>
    </row>
    <row r="109" spans="1:10" ht="21.95" hidden="1" customHeight="1" x14ac:dyDescent="0.25">
      <c r="A109" s="1361"/>
      <c r="B109" s="1361"/>
      <c r="C109" s="1361"/>
      <c r="D109" s="1358"/>
      <c r="E109" s="1358"/>
      <c r="F109" s="1358"/>
      <c r="G109" s="1358"/>
      <c r="H109" s="66">
        <f>H14</f>
        <v>2025</v>
      </c>
      <c r="I109" s="66">
        <f t="shared" ref="I109:J109" si="24">I14</f>
        <v>2026</v>
      </c>
      <c r="J109" s="66">
        <f t="shared" si="24"/>
        <v>2027</v>
      </c>
    </row>
    <row r="110" spans="1:10" ht="21.95" hidden="1" customHeight="1" x14ac:dyDescent="0.25">
      <c r="A110" s="115">
        <v>1</v>
      </c>
      <c r="B110" s="1385">
        <v>291</v>
      </c>
      <c r="C110" s="112" t="s">
        <v>12</v>
      </c>
      <c r="D110" s="1581" t="s">
        <v>97</v>
      </c>
      <c r="E110" s="1582"/>
      <c r="F110" s="1582"/>
      <c r="G110" s="1583"/>
      <c r="H110" s="67"/>
      <c r="I110" s="67"/>
      <c r="J110" s="67"/>
    </row>
    <row r="111" spans="1:10" ht="21.95" hidden="1" customHeight="1" x14ac:dyDescent="0.25">
      <c r="A111" s="115">
        <v>2</v>
      </c>
      <c r="B111" s="1386"/>
      <c r="C111" s="112" t="s">
        <v>12</v>
      </c>
      <c r="D111" s="1612"/>
      <c r="E111" s="1613"/>
      <c r="F111" s="1613"/>
      <c r="G111" s="1614"/>
      <c r="H111" s="67"/>
      <c r="I111" s="67"/>
      <c r="J111" s="67"/>
    </row>
    <row r="112" spans="1:10" ht="21.95" hidden="1" customHeight="1" x14ac:dyDescent="0.25">
      <c r="A112" s="1321" t="s">
        <v>33</v>
      </c>
      <c r="B112" s="1322"/>
      <c r="C112" s="1322"/>
      <c r="D112" s="1322"/>
      <c r="E112" s="1322"/>
      <c r="F112" s="1322"/>
      <c r="G112" s="1323"/>
      <c r="H112" s="9">
        <f>SUM(H110:H111)</f>
        <v>0</v>
      </c>
      <c r="I112" s="9">
        <f t="shared" ref="I112:J112" si="25">SUM(I110:I111)</f>
        <v>0</v>
      </c>
      <c r="J112" s="9">
        <f t="shared" si="25"/>
        <v>0</v>
      </c>
    </row>
    <row r="113" spans="1:10" ht="14.45" hidden="1" customHeight="1" x14ac:dyDescent="0.25"/>
    <row r="114" spans="1:10" ht="28.15" hidden="1" customHeight="1" x14ac:dyDescent="0.25">
      <c r="A114" s="1393" t="s">
        <v>576</v>
      </c>
      <c r="B114" s="1393"/>
      <c r="C114" s="1393"/>
      <c r="D114" s="1393"/>
      <c r="E114" s="1393"/>
      <c r="F114" s="1393"/>
      <c r="G114" s="1393"/>
      <c r="H114" s="1393"/>
      <c r="I114" s="1393"/>
      <c r="J114" s="1394"/>
    </row>
    <row r="115" spans="1:10" ht="28.5" hidden="1" customHeight="1" x14ac:dyDescent="0.25">
      <c r="A115" s="1360" t="s">
        <v>106</v>
      </c>
      <c r="B115" s="1418" t="s">
        <v>0</v>
      </c>
      <c r="C115" s="1418" t="s">
        <v>105</v>
      </c>
      <c r="D115" s="1358" t="s">
        <v>77</v>
      </c>
      <c r="E115" s="1418" t="s">
        <v>82</v>
      </c>
      <c r="F115" s="1570" t="s">
        <v>35</v>
      </c>
      <c r="G115" s="1363" t="s">
        <v>111</v>
      </c>
      <c r="H115" s="1358" t="s">
        <v>104</v>
      </c>
      <c r="I115" s="1358"/>
      <c r="J115" s="1358"/>
    </row>
    <row r="116" spans="1:10" ht="21.95" hidden="1" customHeight="1" x14ac:dyDescent="0.25">
      <c r="A116" s="1361"/>
      <c r="B116" s="1418"/>
      <c r="C116" s="1418"/>
      <c r="D116" s="1358"/>
      <c r="E116" s="1418"/>
      <c r="F116" s="1570"/>
      <c r="G116" s="1363"/>
      <c r="H116" s="66">
        <f>H14</f>
        <v>2025</v>
      </c>
      <c r="I116" s="66">
        <f t="shared" ref="I116:J116" si="26">I14</f>
        <v>2026</v>
      </c>
      <c r="J116" s="66">
        <f t="shared" si="26"/>
        <v>2027</v>
      </c>
    </row>
    <row r="117" spans="1:10" ht="32.85" hidden="1" customHeight="1" x14ac:dyDescent="0.25">
      <c r="A117" s="1577">
        <v>1</v>
      </c>
      <c r="B117" s="1385">
        <v>225</v>
      </c>
      <c r="C117" s="1407" t="s">
        <v>36</v>
      </c>
      <c r="D117" s="117" t="s">
        <v>37</v>
      </c>
      <c r="E117" s="118"/>
      <c r="F117" s="119"/>
      <c r="G117" s="120"/>
      <c r="H117" s="33" t="s">
        <v>30</v>
      </c>
      <c r="I117" s="33" t="s">
        <v>30</v>
      </c>
      <c r="J117" s="33" t="s">
        <v>30</v>
      </c>
    </row>
    <row r="118" spans="1:10" ht="21.95" hidden="1" customHeight="1" x14ac:dyDescent="0.25">
      <c r="A118" s="1578"/>
      <c r="B118" s="1406"/>
      <c r="C118" s="1408"/>
      <c r="D118" s="77"/>
      <c r="E118" s="78" t="s">
        <v>95</v>
      </c>
      <c r="F118" s="71"/>
      <c r="G118" s="79" t="e">
        <f>H118/F118</f>
        <v>#DIV/0!</v>
      </c>
      <c r="H118" s="67"/>
      <c r="I118" s="67"/>
      <c r="J118" s="67"/>
    </row>
    <row r="119" spans="1:10" ht="21.95" hidden="1" customHeight="1" x14ac:dyDescent="0.25">
      <c r="A119" s="1578"/>
      <c r="B119" s="1406"/>
      <c r="C119" s="1408"/>
      <c r="D119" s="77"/>
      <c r="E119" s="78" t="s">
        <v>95</v>
      </c>
      <c r="F119" s="71"/>
      <c r="G119" s="79" t="e">
        <f t="shared" ref="G119:G128" si="27">H119/F119</f>
        <v>#DIV/0!</v>
      </c>
      <c r="H119" s="67"/>
      <c r="I119" s="67"/>
      <c r="J119" s="67"/>
    </row>
    <row r="120" spans="1:10" ht="21.95" hidden="1" customHeight="1" x14ac:dyDescent="0.25">
      <c r="A120" s="1578"/>
      <c r="B120" s="1406"/>
      <c r="C120" s="1408"/>
      <c r="D120" s="77"/>
      <c r="E120" s="78" t="s">
        <v>95</v>
      </c>
      <c r="F120" s="71"/>
      <c r="G120" s="79" t="e">
        <f t="shared" si="27"/>
        <v>#DIV/0!</v>
      </c>
      <c r="H120" s="67"/>
      <c r="I120" s="67"/>
      <c r="J120" s="67"/>
    </row>
    <row r="121" spans="1:10" ht="21.95" hidden="1" customHeight="1" x14ac:dyDescent="0.25">
      <c r="A121" s="1578"/>
      <c r="B121" s="1406"/>
      <c r="C121" s="1408"/>
      <c r="D121" s="77"/>
      <c r="E121" s="78" t="s">
        <v>95</v>
      </c>
      <c r="F121" s="71"/>
      <c r="G121" s="79" t="e">
        <f t="shared" si="27"/>
        <v>#DIV/0!</v>
      </c>
      <c r="H121" s="67"/>
      <c r="I121" s="67"/>
      <c r="J121" s="67"/>
    </row>
    <row r="122" spans="1:10" ht="21.95" hidden="1" customHeight="1" x14ac:dyDescent="0.25">
      <c r="A122" s="1578"/>
      <c r="B122" s="1406"/>
      <c r="C122" s="1408"/>
      <c r="D122" s="77"/>
      <c r="E122" s="78" t="s">
        <v>95</v>
      </c>
      <c r="F122" s="71"/>
      <c r="G122" s="79" t="e">
        <f t="shared" si="27"/>
        <v>#DIV/0!</v>
      </c>
      <c r="H122" s="67"/>
      <c r="I122" s="67"/>
      <c r="J122" s="67"/>
    </row>
    <row r="123" spans="1:10" ht="21.95" hidden="1" customHeight="1" x14ac:dyDescent="0.25">
      <c r="A123" s="1579"/>
      <c r="B123" s="1386"/>
      <c r="C123" s="1409"/>
      <c r="D123" s="1398" t="s">
        <v>383</v>
      </c>
      <c r="E123" s="1399"/>
      <c r="F123" s="1399"/>
      <c r="G123" s="1400"/>
      <c r="H123" s="256">
        <f>SUM(H118:H122)</f>
        <v>0</v>
      </c>
      <c r="I123" s="256">
        <f t="shared" ref="I123:J123" si="28">SUM(I118:I122)</f>
        <v>0</v>
      </c>
      <c r="J123" s="256">
        <f t="shared" si="28"/>
        <v>0</v>
      </c>
    </row>
    <row r="124" spans="1:10" ht="21.95" hidden="1" customHeight="1" x14ac:dyDescent="0.25">
      <c r="A124" s="1577">
        <v>2</v>
      </c>
      <c r="B124" s="1385">
        <v>226</v>
      </c>
      <c r="C124" s="1407" t="s">
        <v>10</v>
      </c>
      <c r="D124" s="77"/>
      <c r="E124" s="78" t="s">
        <v>95</v>
      </c>
      <c r="F124" s="71"/>
      <c r="G124" s="79" t="e">
        <f>H124/F124</f>
        <v>#DIV/0!</v>
      </c>
      <c r="H124" s="67"/>
      <c r="I124" s="67"/>
      <c r="J124" s="67"/>
    </row>
    <row r="125" spans="1:10" ht="21.95" hidden="1" customHeight="1" x14ac:dyDescent="0.25">
      <c r="A125" s="1578"/>
      <c r="B125" s="1406"/>
      <c r="C125" s="1408"/>
      <c r="D125" s="77"/>
      <c r="E125" s="78" t="s">
        <v>95</v>
      </c>
      <c r="F125" s="71"/>
      <c r="G125" s="79" t="e">
        <f t="shared" si="27"/>
        <v>#DIV/0!</v>
      </c>
      <c r="H125" s="67"/>
      <c r="I125" s="67"/>
      <c r="J125" s="67"/>
    </row>
    <row r="126" spans="1:10" ht="21.95" hidden="1" customHeight="1" x14ac:dyDescent="0.25">
      <c r="A126" s="1578"/>
      <c r="B126" s="1406"/>
      <c r="C126" s="1408"/>
      <c r="D126" s="77"/>
      <c r="E126" s="78" t="s">
        <v>95</v>
      </c>
      <c r="F126" s="71"/>
      <c r="G126" s="79" t="e">
        <f t="shared" si="27"/>
        <v>#DIV/0!</v>
      </c>
      <c r="H126" s="67"/>
      <c r="I126" s="67"/>
      <c r="J126" s="67"/>
    </row>
    <row r="127" spans="1:10" ht="21.95" hidden="1" customHeight="1" x14ac:dyDescent="0.25">
      <c r="A127" s="1578"/>
      <c r="B127" s="1406"/>
      <c r="C127" s="1408"/>
      <c r="D127" s="77"/>
      <c r="E127" s="78" t="s">
        <v>95</v>
      </c>
      <c r="F127" s="71"/>
      <c r="G127" s="79" t="e">
        <f t="shared" si="27"/>
        <v>#DIV/0!</v>
      </c>
      <c r="H127" s="67"/>
      <c r="I127" s="67"/>
      <c r="J127" s="67"/>
    </row>
    <row r="128" spans="1:10" ht="21.95" hidden="1" customHeight="1" x14ac:dyDescent="0.25">
      <c r="A128" s="1578"/>
      <c r="B128" s="1406"/>
      <c r="C128" s="1408"/>
      <c r="D128" s="77"/>
      <c r="E128" s="78" t="s">
        <v>95</v>
      </c>
      <c r="F128" s="71"/>
      <c r="G128" s="79" t="e">
        <f t="shared" si="27"/>
        <v>#DIV/0!</v>
      </c>
      <c r="H128" s="67"/>
      <c r="I128" s="67"/>
      <c r="J128" s="67"/>
    </row>
    <row r="129" spans="1:11" ht="21.95" hidden="1" customHeight="1" x14ac:dyDescent="0.25">
      <c r="A129" s="1579"/>
      <c r="B129" s="1386"/>
      <c r="C129" s="1409"/>
      <c r="D129" s="1398" t="s">
        <v>384</v>
      </c>
      <c r="E129" s="1399"/>
      <c r="F129" s="1399"/>
      <c r="G129" s="1400"/>
      <c r="H129" s="256">
        <f>SUM(H124:H128)</f>
        <v>0</v>
      </c>
      <c r="I129" s="256">
        <f t="shared" ref="I129:J129" si="29">SUM(I124:I128)</f>
        <v>0</v>
      </c>
      <c r="J129" s="256">
        <f t="shared" si="29"/>
        <v>0</v>
      </c>
    </row>
    <row r="130" spans="1:11" ht="22.5" hidden="1" customHeight="1" x14ac:dyDescent="0.25">
      <c r="A130" s="1321" t="s">
        <v>38</v>
      </c>
      <c r="B130" s="1322"/>
      <c r="C130" s="1322"/>
      <c r="D130" s="1322"/>
      <c r="E130" s="1322"/>
      <c r="F130" s="1322"/>
      <c r="G130" s="1323"/>
      <c r="H130" s="9">
        <f>H123+H129</f>
        <v>0</v>
      </c>
      <c r="I130" s="9">
        <f t="shared" ref="I130:J130" si="30">I123+I129</f>
        <v>0</v>
      </c>
      <c r="J130" s="9">
        <f t="shared" si="30"/>
        <v>0</v>
      </c>
    </row>
    <row r="131" spans="1:11" ht="14.45" customHeight="1" x14ac:dyDescent="0.25">
      <c r="A131" s="68"/>
      <c r="B131" s="68"/>
      <c r="C131" s="68"/>
      <c r="D131" s="68"/>
      <c r="E131" s="68"/>
      <c r="F131" s="68"/>
      <c r="G131" s="68"/>
    </row>
    <row r="132" spans="1:11" ht="22.35" customHeight="1" x14ac:dyDescent="0.25">
      <c r="A132" s="1410" t="s">
        <v>577</v>
      </c>
      <c r="B132" s="1410"/>
      <c r="C132" s="1410"/>
      <c r="D132" s="1410"/>
      <c r="E132" s="1410"/>
      <c r="F132" s="1410"/>
      <c r="G132" s="1410"/>
      <c r="H132" s="1410"/>
      <c r="I132" s="1410"/>
      <c r="J132" s="1411"/>
    </row>
    <row r="133" spans="1:11" ht="21.95" customHeight="1" x14ac:dyDescent="0.25">
      <c r="B133" s="1417" t="s">
        <v>578</v>
      </c>
      <c r="C133" s="1417"/>
      <c r="D133" s="1417"/>
      <c r="E133" s="1417"/>
      <c r="F133" s="1417"/>
      <c r="G133" s="1417"/>
      <c r="H133" s="1417"/>
      <c r="I133" s="1417"/>
      <c r="J133" s="1417"/>
    </row>
    <row r="134" spans="1:11" ht="21.95" customHeight="1" x14ac:dyDescent="0.25">
      <c r="A134" s="1418" t="s">
        <v>106</v>
      </c>
      <c r="B134" s="1358" t="s">
        <v>77</v>
      </c>
      <c r="C134" s="1358"/>
      <c r="D134" s="1358"/>
      <c r="E134" s="1418" t="s">
        <v>82</v>
      </c>
      <c r="F134" s="1363" t="s">
        <v>78</v>
      </c>
      <c r="G134" s="1363" t="s">
        <v>604</v>
      </c>
      <c r="H134" s="1358" t="s">
        <v>104</v>
      </c>
      <c r="I134" s="1358"/>
      <c r="J134" s="1358"/>
    </row>
    <row r="135" spans="1:11" ht="29.25" customHeight="1" x14ac:dyDescent="0.25">
      <c r="A135" s="1418"/>
      <c r="B135" s="1358"/>
      <c r="C135" s="1358"/>
      <c r="D135" s="1358"/>
      <c r="E135" s="1418"/>
      <c r="F135" s="1363"/>
      <c r="G135" s="1363"/>
      <c r="H135" s="66">
        <f>H14</f>
        <v>2025</v>
      </c>
      <c r="I135" s="66">
        <f t="shared" ref="I135:J135" si="31">I14</f>
        <v>2026</v>
      </c>
      <c r="J135" s="66">
        <f t="shared" si="31"/>
        <v>2027</v>
      </c>
    </row>
    <row r="136" spans="1:11" ht="15.95" hidden="1" customHeight="1" x14ac:dyDescent="0.25">
      <c r="A136" s="1031">
        <v>1</v>
      </c>
      <c r="B136" s="1540">
        <v>2</v>
      </c>
      <c r="C136" s="1540"/>
      <c r="D136" s="1540"/>
      <c r="E136" s="1029">
        <v>3</v>
      </c>
      <c r="F136" s="1029">
        <v>4</v>
      </c>
      <c r="G136" s="1029">
        <v>5</v>
      </c>
      <c r="H136" s="1030">
        <v>6</v>
      </c>
      <c r="I136" s="1030">
        <v>7</v>
      </c>
      <c r="J136" s="1030">
        <v>8</v>
      </c>
    </row>
    <row r="137" spans="1:11" ht="21.75" hidden="1" customHeight="1" x14ac:dyDescent="0.25">
      <c r="A137" s="21">
        <v>1</v>
      </c>
      <c r="B137" s="1413" t="s">
        <v>580</v>
      </c>
      <c r="C137" s="1414"/>
      <c r="D137" s="1415"/>
      <c r="E137" s="724" t="s">
        <v>58</v>
      </c>
      <c r="F137" s="67">
        <f>H137/G137</f>
        <v>0</v>
      </c>
      <c r="G137" s="800">
        <v>9.67</v>
      </c>
      <c r="H137" s="67"/>
      <c r="I137" s="67"/>
      <c r="J137" s="67"/>
      <c r="K137" s="69"/>
    </row>
    <row r="138" spans="1:11" ht="21.4" hidden="1" customHeight="1" x14ac:dyDescent="0.25">
      <c r="A138" s="21">
        <v>2</v>
      </c>
      <c r="B138" s="1413" t="s">
        <v>617</v>
      </c>
      <c r="C138" s="1414"/>
      <c r="D138" s="1415"/>
      <c r="E138" s="723" t="s">
        <v>54</v>
      </c>
      <c r="F138" s="67">
        <f>H138/G138</f>
        <v>0</v>
      </c>
      <c r="G138" s="800">
        <v>3970.61</v>
      </c>
      <c r="H138" s="67"/>
      <c r="I138" s="67"/>
      <c r="J138" s="67"/>
      <c r="K138" s="69"/>
    </row>
    <row r="139" spans="1:11" ht="35.1" hidden="1" customHeight="1" x14ac:dyDescent="0.25">
      <c r="A139" s="21">
        <v>3</v>
      </c>
      <c r="B139" s="1383" t="s">
        <v>581</v>
      </c>
      <c r="C139" s="1416"/>
      <c r="D139" s="1384"/>
      <c r="E139" s="723" t="s">
        <v>55</v>
      </c>
      <c r="F139" s="67" t="e">
        <f>H139/G139</f>
        <v>#DIV/0!</v>
      </c>
      <c r="G139" s="67"/>
      <c r="H139" s="67"/>
      <c r="I139" s="67"/>
      <c r="J139" s="67"/>
      <c r="K139" s="69"/>
    </row>
    <row r="140" spans="1:11" ht="23.45" hidden="1" customHeight="1" x14ac:dyDescent="0.25">
      <c r="A140" s="21">
        <v>4</v>
      </c>
      <c r="B140" s="1413" t="s">
        <v>580</v>
      </c>
      <c r="C140" s="1414"/>
      <c r="D140" s="1415"/>
      <c r="E140" s="724" t="s">
        <v>58</v>
      </c>
      <c r="F140" s="67">
        <f>H141/G140</f>
        <v>0</v>
      </c>
      <c r="G140" s="800">
        <v>7.81</v>
      </c>
      <c r="H140" s="67"/>
      <c r="I140" s="67"/>
      <c r="J140" s="67"/>
      <c r="K140" s="69"/>
    </row>
    <row r="141" spans="1:11" ht="21" customHeight="1" x14ac:dyDescent="0.25">
      <c r="A141" s="21">
        <v>5</v>
      </c>
      <c r="B141" s="1413" t="s">
        <v>580</v>
      </c>
      <c r="C141" s="1414"/>
      <c r="D141" s="1415"/>
      <c r="E141" s="724" t="s">
        <v>58</v>
      </c>
      <c r="F141" s="67">
        <f t="shared" ref="F141" si="32">H141/G141</f>
        <v>0</v>
      </c>
      <c r="G141" s="67">
        <v>9.67</v>
      </c>
      <c r="H141" s="67"/>
      <c r="I141" s="67"/>
      <c r="J141" s="67"/>
      <c r="K141" s="69"/>
    </row>
    <row r="142" spans="1:11" ht="21.95" customHeight="1" x14ac:dyDescent="0.25">
      <c r="A142" s="1321" t="s">
        <v>579</v>
      </c>
      <c r="B142" s="1322"/>
      <c r="C142" s="1322"/>
      <c r="D142" s="1322"/>
      <c r="E142" s="1322"/>
      <c r="F142" s="1322"/>
      <c r="G142" s="1323"/>
      <c r="H142" s="9">
        <f>SUM(H138:H141)</f>
        <v>0</v>
      </c>
      <c r="I142" s="9">
        <f>SUM(I138:I141)</f>
        <v>0</v>
      </c>
      <c r="J142" s="9">
        <f>SUM(J138:J141)</f>
        <v>0</v>
      </c>
    </row>
    <row r="143" spans="1:11" hidden="1" x14ac:dyDescent="0.25">
      <c r="A143" s="68"/>
      <c r="B143" s="68"/>
      <c r="C143" s="68"/>
      <c r="D143" s="68"/>
      <c r="E143" s="68"/>
      <c r="F143" s="68"/>
      <c r="G143" s="68"/>
    </row>
    <row r="144" spans="1:11" ht="30.95" hidden="1" customHeight="1" x14ac:dyDescent="0.25">
      <c r="A144" s="1580" t="s">
        <v>496</v>
      </c>
      <c r="B144" s="1580"/>
      <c r="C144" s="1580"/>
      <c r="D144" s="1580"/>
      <c r="E144" s="1580"/>
      <c r="F144" s="1580"/>
      <c r="G144" s="1580"/>
      <c r="H144" s="1580"/>
      <c r="I144" s="1580"/>
      <c r="J144" s="1580"/>
    </row>
    <row r="145" spans="1:10" ht="21.95" hidden="1" customHeight="1" x14ac:dyDescent="0.25">
      <c r="A145" s="1360" t="s">
        <v>106</v>
      </c>
      <c r="B145" s="1418" t="s">
        <v>0</v>
      </c>
      <c r="C145" s="1418" t="s">
        <v>105</v>
      </c>
      <c r="D145" s="1358" t="s">
        <v>77</v>
      </c>
      <c r="E145" s="1418" t="s">
        <v>82</v>
      </c>
      <c r="F145" s="1570" t="s">
        <v>35</v>
      </c>
      <c r="G145" s="1363" t="s">
        <v>111</v>
      </c>
      <c r="H145" s="1358" t="s">
        <v>104</v>
      </c>
      <c r="I145" s="1358"/>
      <c r="J145" s="1358"/>
    </row>
    <row r="146" spans="1:10" ht="29.25" hidden="1" customHeight="1" x14ac:dyDescent="0.25">
      <c r="A146" s="1361"/>
      <c r="B146" s="1418"/>
      <c r="C146" s="1418"/>
      <c r="D146" s="1358"/>
      <c r="E146" s="1418"/>
      <c r="F146" s="1570"/>
      <c r="G146" s="1363"/>
      <c r="H146" s="66">
        <f>H14</f>
        <v>2025</v>
      </c>
      <c r="I146" s="66">
        <f t="shared" ref="I146:J146" si="33">I14</f>
        <v>2026</v>
      </c>
      <c r="J146" s="66">
        <f t="shared" si="33"/>
        <v>2027</v>
      </c>
    </row>
    <row r="147" spans="1:10" ht="21.95" hidden="1" customHeight="1" x14ac:dyDescent="0.25">
      <c r="A147" s="1403">
        <v>1</v>
      </c>
      <c r="B147" s="1385">
        <v>226</v>
      </c>
      <c r="C147" s="1407" t="s">
        <v>10</v>
      </c>
      <c r="D147" s="362"/>
      <c r="E147" s="78" t="s">
        <v>95</v>
      </c>
      <c r="F147" s="71"/>
      <c r="G147" s="79" t="e">
        <f>H147/F147</f>
        <v>#DIV/0!</v>
      </c>
      <c r="H147" s="67"/>
      <c r="I147" s="67"/>
      <c r="J147" s="67"/>
    </row>
    <row r="148" spans="1:10" ht="21.95" hidden="1" customHeight="1" x14ac:dyDescent="0.25">
      <c r="A148" s="1404"/>
      <c r="B148" s="1406"/>
      <c r="C148" s="1408"/>
      <c r="D148" s="362"/>
      <c r="E148" s="78" t="s">
        <v>95</v>
      </c>
      <c r="F148" s="71"/>
      <c r="G148" s="79" t="e">
        <f t="shared" ref="G148:G150" si="34">H148/F148</f>
        <v>#DIV/0!</v>
      </c>
      <c r="H148" s="67"/>
      <c r="I148" s="67"/>
      <c r="J148" s="67"/>
    </row>
    <row r="149" spans="1:10" ht="21.95" hidden="1" customHeight="1" x14ac:dyDescent="0.25">
      <c r="A149" s="1404"/>
      <c r="B149" s="1406"/>
      <c r="C149" s="1408"/>
      <c r="D149" s="362"/>
      <c r="E149" s="78" t="s">
        <v>95</v>
      </c>
      <c r="F149" s="71"/>
      <c r="G149" s="79" t="e">
        <f t="shared" si="34"/>
        <v>#DIV/0!</v>
      </c>
      <c r="H149" s="67"/>
      <c r="I149" s="67"/>
      <c r="J149" s="67"/>
    </row>
    <row r="150" spans="1:10" ht="21.95" hidden="1" customHeight="1" x14ac:dyDescent="0.25">
      <c r="A150" s="1404"/>
      <c r="B150" s="1406"/>
      <c r="C150" s="1408"/>
      <c r="D150" s="362"/>
      <c r="E150" s="78" t="s">
        <v>95</v>
      </c>
      <c r="F150" s="71"/>
      <c r="G150" s="79" t="e">
        <f t="shared" si="34"/>
        <v>#DIV/0!</v>
      </c>
      <c r="H150" s="67"/>
      <c r="I150" s="67"/>
      <c r="J150" s="67"/>
    </row>
    <row r="151" spans="1:10" ht="21.95" hidden="1" customHeight="1" x14ac:dyDescent="0.25">
      <c r="A151" s="1405"/>
      <c r="B151" s="1386"/>
      <c r="C151" s="1409"/>
      <c r="D151" s="1398" t="s">
        <v>384</v>
      </c>
      <c r="E151" s="1399"/>
      <c r="F151" s="1399"/>
      <c r="G151" s="1400"/>
      <c r="H151" s="256">
        <f>SUM(H147:H150)</f>
        <v>0</v>
      </c>
      <c r="I151" s="256">
        <f t="shared" ref="I151:J151" si="35">SUM(I147:I150)</f>
        <v>0</v>
      </c>
      <c r="J151" s="256">
        <f t="shared" si="35"/>
        <v>0</v>
      </c>
    </row>
    <row r="152" spans="1:10" ht="21.95" hidden="1" customHeight="1" x14ac:dyDescent="0.25">
      <c r="A152" s="1403">
        <v>2</v>
      </c>
      <c r="B152" s="1385">
        <v>310</v>
      </c>
      <c r="C152" s="1407" t="s">
        <v>332</v>
      </c>
      <c r="D152" s="363"/>
      <c r="E152" s="78" t="s">
        <v>95</v>
      </c>
      <c r="F152" s="71"/>
      <c r="G152" s="79" t="e">
        <f>H152/F152</f>
        <v>#DIV/0!</v>
      </c>
      <c r="H152" s="67"/>
      <c r="I152" s="67"/>
      <c r="J152" s="67"/>
    </row>
    <row r="153" spans="1:10" ht="21.95" hidden="1" customHeight="1" x14ac:dyDescent="0.25">
      <c r="A153" s="1404"/>
      <c r="B153" s="1406"/>
      <c r="C153" s="1408"/>
      <c r="D153" s="363"/>
      <c r="E153" s="78" t="s">
        <v>95</v>
      </c>
      <c r="F153" s="71"/>
      <c r="G153" s="79" t="e">
        <f t="shared" ref="G153:G155" si="36">H153/F153</f>
        <v>#DIV/0!</v>
      </c>
      <c r="H153" s="67"/>
      <c r="I153" s="67"/>
      <c r="J153" s="67"/>
    </row>
    <row r="154" spans="1:10" ht="21.95" hidden="1" customHeight="1" x14ac:dyDescent="0.25">
      <c r="A154" s="1404"/>
      <c r="B154" s="1406"/>
      <c r="C154" s="1408"/>
      <c r="D154" s="363"/>
      <c r="E154" s="78" t="s">
        <v>95</v>
      </c>
      <c r="F154" s="71"/>
      <c r="G154" s="79" t="e">
        <f t="shared" si="36"/>
        <v>#DIV/0!</v>
      </c>
      <c r="H154" s="67"/>
      <c r="I154" s="67"/>
      <c r="J154" s="67"/>
    </row>
    <row r="155" spans="1:10" ht="21.95" hidden="1" customHeight="1" x14ac:dyDescent="0.25">
      <c r="A155" s="1404"/>
      <c r="B155" s="1406"/>
      <c r="C155" s="1408"/>
      <c r="D155" s="363"/>
      <c r="E155" s="78" t="s">
        <v>95</v>
      </c>
      <c r="F155" s="71"/>
      <c r="G155" s="79" t="e">
        <f t="shared" si="36"/>
        <v>#DIV/0!</v>
      </c>
      <c r="H155" s="67"/>
      <c r="I155" s="67"/>
      <c r="J155" s="67"/>
    </row>
    <row r="156" spans="1:10" ht="28.5" hidden="1" customHeight="1" x14ac:dyDescent="0.25">
      <c r="A156" s="1405"/>
      <c r="B156" s="1386"/>
      <c r="C156" s="1409"/>
      <c r="D156" s="1398" t="s">
        <v>423</v>
      </c>
      <c r="E156" s="1399"/>
      <c r="F156" s="1399"/>
      <c r="G156" s="1400"/>
      <c r="H156" s="256">
        <f>SUM(H152:H155)</f>
        <v>0</v>
      </c>
      <c r="I156" s="256">
        <f t="shared" ref="I156:J156" si="37">SUM(I152:I155)</f>
        <v>0</v>
      </c>
      <c r="J156" s="256">
        <f t="shared" si="37"/>
        <v>0</v>
      </c>
    </row>
    <row r="157" spans="1:10" ht="21.95" hidden="1" customHeight="1" x14ac:dyDescent="0.25">
      <c r="A157" s="1321" t="s">
        <v>296</v>
      </c>
      <c r="B157" s="1322"/>
      <c r="C157" s="1322"/>
      <c r="D157" s="1322"/>
      <c r="E157" s="1322"/>
      <c r="F157" s="1322"/>
      <c r="G157" s="1323"/>
      <c r="H157" s="9">
        <f>H151+H156</f>
        <v>0</v>
      </c>
      <c r="I157" s="9">
        <f t="shared" ref="I157:J157" si="38">I151+I156</f>
        <v>0</v>
      </c>
      <c r="J157" s="9">
        <f t="shared" si="38"/>
        <v>0</v>
      </c>
    </row>
    <row r="158" spans="1:10" hidden="1" x14ac:dyDescent="0.25"/>
    <row r="159" spans="1:10" ht="21.95" hidden="1" customHeight="1" x14ac:dyDescent="0.25">
      <c r="A159" s="1631" t="s">
        <v>497</v>
      </c>
      <c r="B159" s="1631"/>
      <c r="C159" s="1631"/>
      <c r="D159" s="1631"/>
      <c r="E159" s="1631"/>
      <c r="F159" s="1631"/>
      <c r="G159" s="1631"/>
      <c r="H159" s="1631"/>
      <c r="I159" s="1631"/>
      <c r="J159" s="1632"/>
    </row>
    <row r="160" spans="1:10" ht="21.95" hidden="1" customHeight="1" x14ac:dyDescent="0.25">
      <c r="B160" s="1563" t="s">
        <v>39</v>
      </c>
      <c r="C160" s="1563"/>
      <c r="D160" s="1563"/>
      <c r="E160" s="1563"/>
      <c r="F160" s="1563"/>
      <c r="G160" s="1563"/>
      <c r="H160" s="1563"/>
      <c r="I160" s="1563"/>
      <c r="J160" s="1563"/>
    </row>
    <row r="161" spans="1:10" ht="21.95" hidden="1" customHeight="1" x14ac:dyDescent="0.25">
      <c r="A161" s="1418" t="s">
        <v>106</v>
      </c>
      <c r="B161" s="1358" t="s">
        <v>113</v>
      </c>
      <c r="C161" s="1358"/>
      <c r="D161" s="1358"/>
      <c r="E161" s="1570" t="s">
        <v>90</v>
      </c>
      <c r="F161" s="1570" t="s">
        <v>91</v>
      </c>
      <c r="G161" s="1363" t="s">
        <v>114</v>
      </c>
      <c r="H161" s="1358" t="s">
        <v>104</v>
      </c>
      <c r="I161" s="1358"/>
      <c r="J161" s="1358"/>
    </row>
    <row r="162" spans="1:10" ht="27.75" hidden="1" customHeight="1" x14ac:dyDescent="0.25">
      <c r="A162" s="1418"/>
      <c r="B162" s="1358"/>
      <c r="C162" s="1358"/>
      <c r="D162" s="1358"/>
      <c r="E162" s="1570"/>
      <c r="F162" s="1570"/>
      <c r="G162" s="1363"/>
      <c r="H162" s="66">
        <f>H14</f>
        <v>2025</v>
      </c>
      <c r="I162" s="66">
        <f t="shared" ref="I162:J162" si="39">I14</f>
        <v>2026</v>
      </c>
      <c r="J162" s="66">
        <f t="shared" si="39"/>
        <v>2027</v>
      </c>
    </row>
    <row r="163" spans="1:10" ht="15.95" hidden="1" customHeight="1" x14ac:dyDescent="0.25">
      <c r="A163" s="1031">
        <v>1</v>
      </c>
      <c r="B163" s="1540">
        <v>2</v>
      </c>
      <c r="C163" s="1540"/>
      <c r="D163" s="1540"/>
      <c r="E163" s="1029">
        <v>3</v>
      </c>
      <c r="F163" s="1029">
        <v>4</v>
      </c>
      <c r="G163" s="1029">
        <v>5</v>
      </c>
      <c r="H163" s="1030">
        <v>6</v>
      </c>
      <c r="I163" s="1030">
        <v>7</v>
      </c>
      <c r="J163" s="1030">
        <v>8</v>
      </c>
    </row>
    <row r="164" spans="1:10" ht="17.100000000000001" hidden="1" customHeight="1" x14ac:dyDescent="0.25">
      <c r="A164" s="21"/>
      <c r="B164" s="1413" t="s">
        <v>41</v>
      </c>
      <c r="C164" s="1414"/>
      <c r="D164" s="1415"/>
      <c r="E164" s="71"/>
      <c r="F164" s="71"/>
      <c r="G164" s="7" t="e">
        <f>H164/F164/E164</f>
        <v>#DIV/0!</v>
      </c>
      <c r="H164" s="67"/>
      <c r="I164" s="67"/>
      <c r="J164" s="67"/>
    </row>
    <row r="165" spans="1:10" ht="17.100000000000001" hidden="1" customHeight="1" x14ac:dyDescent="0.25">
      <c r="A165" s="21"/>
      <c r="B165" s="1413" t="s">
        <v>625</v>
      </c>
      <c r="C165" s="1414"/>
      <c r="D165" s="1415"/>
      <c r="E165" s="71">
        <v>3</v>
      </c>
      <c r="F165" s="71">
        <v>1</v>
      </c>
      <c r="G165" s="7">
        <f>H165/F165/E165</f>
        <v>0</v>
      </c>
      <c r="H165" s="67"/>
      <c r="I165" s="67"/>
      <c r="J165" s="67"/>
    </row>
    <row r="166" spans="1:10" ht="17.100000000000001" hidden="1" customHeight="1" x14ac:dyDescent="0.25">
      <c r="A166" s="21"/>
      <c r="B166" s="1413" t="s">
        <v>43</v>
      </c>
      <c r="C166" s="1414"/>
      <c r="D166" s="1415"/>
      <c r="E166" s="71"/>
      <c r="F166" s="71"/>
      <c r="G166" s="7" t="e">
        <f t="shared" ref="G166:G173" si="40">H166/F166/E166</f>
        <v>#DIV/0!</v>
      </c>
      <c r="H166" s="67"/>
      <c r="I166" s="67"/>
      <c r="J166" s="67"/>
    </row>
    <row r="167" spans="1:10" ht="17.100000000000001" hidden="1" customHeight="1" x14ac:dyDescent="0.25">
      <c r="A167" s="21"/>
      <c r="B167" s="1413" t="s">
        <v>626</v>
      </c>
      <c r="C167" s="1414"/>
      <c r="D167" s="1415"/>
      <c r="E167" s="71"/>
      <c r="F167" s="71"/>
      <c r="G167" s="7" t="e">
        <f t="shared" si="40"/>
        <v>#DIV/0!</v>
      </c>
      <c r="H167" s="67"/>
      <c r="I167" s="67"/>
      <c r="J167" s="67"/>
    </row>
    <row r="168" spans="1:10" ht="17.100000000000001" hidden="1" customHeight="1" x14ac:dyDescent="0.25">
      <c r="A168" s="21"/>
      <c r="B168" s="1413" t="s">
        <v>83</v>
      </c>
      <c r="C168" s="1414"/>
      <c r="D168" s="1415"/>
      <c r="E168" s="71"/>
      <c r="F168" s="71"/>
      <c r="G168" s="7" t="e">
        <f t="shared" si="40"/>
        <v>#DIV/0!</v>
      </c>
      <c r="H168" s="67"/>
      <c r="I168" s="67"/>
      <c r="J168" s="67"/>
    </row>
    <row r="169" spans="1:10" ht="33.950000000000003" hidden="1" customHeight="1" x14ac:dyDescent="0.25">
      <c r="A169" s="51"/>
      <c r="B169" s="1460" t="s">
        <v>40</v>
      </c>
      <c r="C169" s="1461"/>
      <c r="D169" s="1462"/>
      <c r="E169" s="71"/>
      <c r="F169" s="71"/>
      <c r="G169" s="7" t="e">
        <f t="shared" si="40"/>
        <v>#DIV/0!</v>
      </c>
      <c r="H169" s="67"/>
      <c r="I169" s="67"/>
      <c r="J169" s="67"/>
    </row>
    <row r="170" spans="1:10" ht="17.100000000000001" hidden="1" customHeight="1" x14ac:dyDescent="0.25">
      <c r="A170" s="51"/>
      <c r="B170" s="1413"/>
      <c r="C170" s="1414"/>
      <c r="D170" s="1415"/>
      <c r="E170" s="71"/>
      <c r="F170" s="71"/>
      <c r="G170" s="7" t="e">
        <f t="shared" si="40"/>
        <v>#DIV/0!</v>
      </c>
      <c r="H170" s="67"/>
      <c r="I170" s="67"/>
      <c r="J170" s="82"/>
    </row>
    <row r="171" spans="1:10" ht="17.100000000000001" hidden="1" customHeight="1" x14ac:dyDescent="0.25">
      <c r="A171" s="51"/>
      <c r="B171" s="1413"/>
      <c r="C171" s="1414"/>
      <c r="D171" s="1415"/>
      <c r="E171" s="71"/>
      <c r="F171" s="71"/>
      <c r="G171" s="7" t="e">
        <f t="shared" si="40"/>
        <v>#DIV/0!</v>
      </c>
      <c r="H171" s="67"/>
      <c r="I171" s="67"/>
      <c r="J171" s="82"/>
    </row>
    <row r="172" spans="1:10" ht="17.100000000000001" hidden="1" customHeight="1" x14ac:dyDescent="0.25">
      <c r="A172" s="51"/>
      <c r="B172" s="1413"/>
      <c r="C172" s="1414"/>
      <c r="D172" s="1415"/>
      <c r="E172" s="71"/>
      <c r="F172" s="71"/>
      <c r="G172" s="7" t="e">
        <f t="shared" si="40"/>
        <v>#DIV/0!</v>
      </c>
      <c r="H172" s="67"/>
      <c r="I172" s="67"/>
      <c r="J172" s="82"/>
    </row>
    <row r="173" spans="1:10" ht="17.100000000000001" hidden="1" customHeight="1" x14ac:dyDescent="0.25">
      <c r="A173" s="51"/>
      <c r="B173" s="1413"/>
      <c r="C173" s="1414"/>
      <c r="D173" s="1415"/>
      <c r="E173" s="71"/>
      <c r="F173" s="71"/>
      <c r="G173" s="7" t="e">
        <f t="shared" si="40"/>
        <v>#DIV/0!</v>
      </c>
      <c r="H173" s="67"/>
      <c r="I173" s="67"/>
      <c r="J173" s="67"/>
    </row>
    <row r="174" spans="1:10" ht="21.95" hidden="1" customHeight="1" x14ac:dyDescent="0.25">
      <c r="A174" s="1546" t="s">
        <v>47</v>
      </c>
      <c r="B174" s="1547"/>
      <c r="C174" s="1547"/>
      <c r="D174" s="1547"/>
      <c r="E174" s="1547"/>
      <c r="F174" s="1547"/>
      <c r="G174" s="1548"/>
      <c r="H174" s="9">
        <f>SUM(H164:H173)</f>
        <v>0</v>
      </c>
      <c r="I174" s="9">
        <f t="shared" ref="I174:J174" si="41">SUM(I164:I173)</f>
        <v>0</v>
      </c>
      <c r="J174" s="9">
        <f t="shared" si="41"/>
        <v>0</v>
      </c>
    </row>
    <row r="175" spans="1:10" hidden="1" x14ac:dyDescent="0.25"/>
    <row r="176" spans="1:10" ht="21.95" hidden="1" customHeight="1" x14ac:dyDescent="0.25">
      <c r="B176" s="1563" t="s">
        <v>48</v>
      </c>
      <c r="C176" s="1563"/>
      <c r="D176" s="1563"/>
      <c r="E176" s="1563"/>
      <c r="F176" s="1563"/>
      <c r="G176" s="1563"/>
      <c r="H176" s="1563"/>
      <c r="I176" s="1563"/>
      <c r="J176" s="1563"/>
    </row>
    <row r="177" spans="1:11" ht="21.95" hidden="1" customHeight="1" x14ac:dyDescent="0.25">
      <c r="A177" s="1418" t="s">
        <v>106</v>
      </c>
      <c r="B177" s="1358" t="s">
        <v>77</v>
      </c>
      <c r="C177" s="1358"/>
      <c r="D177" s="1358"/>
      <c r="E177" s="1570" t="s">
        <v>49</v>
      </c>
      <c r="F177" s="1570" t="s">
        <v>115</v>
      </c>
      <c r="G177" s="1574" t="s">
        <v>116</v>
      </c>
      <c r="H177" s="1358" t="s">
        <v>104</v>
      </c>
      <c r="I177" s="1358"/>
      <c r="J177" s="1358"/>
    </row>
    <row r="178" spans="1:11" ht="34.700000000000003" hidden="1" customHeight="1" x14ac:dyDescent="0.25">
      <c r="A178" s="1418"/>
      <c r="B178" s="1358"/>
      <c r="C178" s="1358"/>
      <c r="D178" s="1358"/>
      <c r="E178" s="1570"/>
      <c r="F178" s="1570"/>
      <c r="G178" s="1574"/>
      <c r="H178" s="66">
        <f>H14</f>
        <v>2025</v>
      </c>
      <c r="I178" s="66">
        <f t="shared" ref="I178:J178" si="42">I14</f>
        <v>2026</v>
      </c>
      <c r="J178" s="66">
        <f t="shared" si="42"/>
        <v>2027</v>
      </c>
    </row>
    <row r="179" spans="1:11" ht="15.95" hidden="1" customHeight="1" x14ac:dyDescent="0.25">
      <c r="A179" s="80">
        <v>1</v>
      </c>
      <c r="B179" s="1412">
        <v>2</v>
      </c>
      <c r="C179" s="1412"/>
      <c r="D179" s="1412"/>
      <c r="E179" s="81">
        <v>3</v>
      </c>
      <c r="F179" s="81">
        <v>4</v>
      </c>
      <c r="G179" s="81">
        <v>5</v>
      </c>
      <c r="H179" s="113">
        <v>6</v>
      </c>
      <c r="I179" s="113">
        <v>7</v>
      </c>
      <c r="J179" s="113">
        <v>8</v>
      </c>
    </row>
    <row r="180" spans="1:11" ht="16.5" hidden="1" customHeight="1" x14ac:dyDescent="0.25">
      <c r="A180" s="21">
        <v>1</v>
      </c>
      <c r="B180" s="1413" t="s">
        <v>50</v>
      </c>
      <c r="C180" s="1414"/>
      <c r="D180" s="1415"/>
      <c r="E180" s="71" t="s">
        <v>117</v>
      </c>
      <c r="F180" s="71"/>
      <c r="G180" s="72"/>
      <c r="H180" s="67"/>
      <c r="I180" s="67"/>
      <c r="J180" s="67"/>
    </row>
    <row r="181" spans="1:11" ht="17.100000000000001" hidden="1" customHeight="1" x14ac:dyDescent="0.25">
      <c r="A181" s="21">
        <v>2</v>
      </c>
      <c r="B181" s="1413" t="s">
        <v>51</v>
      </c>
      <c r="C181" s="1414"/>
      <c r="D181" s="1415"/>
      <c r="E181" s="71"/>
      <c r="F181" s="67" t="e">
        <f>H181/E181/G181</f>
        <v>#DIV/0!</v>
      </c>
      <c r="G181" s="72"/>
      <c r="H181" s="67"/>
      <c r="I181" s="67"/>
      <c r="J181" s="67"/>
    </row>
    <row r="182" spans="1:11" ht="29.65" hidden="1" customHeight="1" x14ac:dyDescent="0.25">
      <c r="A182" s="21">
        <v>3</v>
      </c>
      <c r="B182" s="1460" t="s">
        <v>865</v>
      </c>
      <c r="C182" s="1461"/>
      <c r="D182" s="1462"/>
      <c r="E182" s="71">
        <v>19</v>
      </c>
      <c r="F182" s="67">
        <f>H182/E182/G182</f>
        <v>0</v>
      </c>
      <c r="G182" s="72">
        <v>1</v>
      </c>
      <c r="H182" s="67"/>
      <c r="I182" s="67"/>
      <c r="J182" s="67"/>
    </row>
    <row r="183" spans="1:11" ht="21.95" hidden="1" customHeight="1" x14ac:dyDescent="0.25">
      <c r="A183" s="1321" t="s">
        <v>52</v>
      </c>
      <c r="B183" s="1322"/>
      <c r="C183" s="1322"/>
      <c r="D183" s="1322"/>
      <c r="E183" s="1322"/>
      <c r="F183" s="1322"/>
      <c r="G183" s="1323"/>
      <c r="H183" s="9">
        <f>SUM(H180:H182)</f>
        <v>0</v>
      </c>
      <c r="I183" s="9">
        <f>SUM(I180:I182)</f>
        <v>0</v>
      </c>
      <c r="J183" s="9">
        <f>SUM(J180:J182)</f>
        <v>0</v>
      </c>
    </row>
    <row r="184" spans="1:11" hidden="1" x14ac:dyDescent="0.25"/>
    <row r="185" spans="1:11" ht="21.95" customHeight="1" x14ac:dyDescent="0.25">
      <c r="B185" s="1417" t="s">
        <v>118</v>
      </c>
      <c r="C185" s="1417"/>
      <c r="D185" s="1417"/>
      <c r="E185" s="1417"/>
      <c r="F185" s="1417"/>
      <c r="G185" s="1417"/>
      <c r="H185" s="1417"/>
      <c r="I185" s="1417"/>
      <c r="J185" s="1417"/>
    </row>
    <row r="186" spans="1:11" ht="21.95" customHeight="1" x14ac:dyDescent="0.25">
      <c r="A186" s="1418" t="s">
        <v>106</v>
      </c>
      <c r="B186" s="1358" t="s">
        <v>77</v>
      </c>
      <c r="C186" s="1358"/>
      <c r="D186" s="1358"/>
      <c r="E186" s="1418" t="s">
        <v>82</v>
      </c>
      <c r="F186" s="1363" t="s">
        <v>78</v>
      </c>
      <c r="G186" s="1363" t="s">
        <v>605</v>
      </c>
      <c r="H186" s="1358" t="s">
        <v>104</v>
      </c>
      <c r="I186" s="1358"/>
      <c r="J186" s="1358"/>
    </row>
    <row r="187" spans="1:11" ht="19.7" customHeight="1" x14ac:dyDescent="0.25">
      <c r="A187" s="1418"/>
      <c r="B187" s="1358"/>
      <c r="C187" s="1358"/>
      <c r="D187" s="1358"/>
      <c r="E187" s="1418"/>
      <c r="F187" s="1363"/>
      <c r="G187" s="1363"/>
      <c r="H187" s="66">
        <f>H14</f>
        <v>2025</v>
      </c>
      <c r="I187" s="66">
        <f t="shared" ref="I187:J187" si="43">I14</f>
        <v>2026</v>
      </c>
      <c r="J187" s="66">
        <f t="shared" si="43"/>
        <v>2027</v>
      </c>
    </row>
    <row r="188" spans="1:11" ht="15.95" customHeight="1" x14ac:dyDescent="0.25">
      <c r="A188" s="1031">
        <v>1</v>
      </c>
      <c r="B188" s="1540">
        <v>2</v>
      </c>
      <c r="C188" s="1540"/>
      <c r="D188" s="1540"/>
      <c r="E188" s="1029">
        <v>3</v>
      </c>
      <c r="F188" s="1029">
        <v>4</v>
      </c>
      <c r="G188" s="1029">
        <v>5</v>
      </c>
      <c r="H188" s="1030"/>
      <c r="I188" s="1030">
        <v>7</v>
      </c>
      <c r="J188" s="1030">
        <v>8</v>
      </c>
    </row>
    <row r="189" spans="1:11" ht="21.4" customHeight="1" x14ac:dyDescent="0.25">
      <c r="A189" s="21"/>
      <c r="B189" s="1413" t="s">
        <v>119</v>
      </c>
      <c r="C189" s="1414"/>
      <c r="D189" s="1415"/>
      <c r="E189" s="723" t="s">
        <v>55</v>
      </c>
      <c r="F189" s="67">
        <f>H189/G189</f>
        <v>0</v>
      </c>
      <c r="G189" s="800">
        <v>40.92</v>
      </c>
      <c r="H189" s="67"/>
      <c r="I189" s="67"/>
      <c r="J189" s="67"/>
      <c r="K189" s="69"/>
    </row>
    <row r="190" spans="1:11" ht="21.4" hidden="1" customHeight="1" x14ac:dyDescent="0.25">
      <c r="A190" s="21"/>
      <c r="B190" s="1413" t="s">
        <v>56</v>
      </c>
      <c r="C190" s="1414"/>
      <c r="D190" s="1415"/>
      <c r="E190" s="723" t="s">
        <v>55</v>
      </c>
      <c r="F190" s="67">
        <f>H190/G190</f>
        <v>0</v>
      </c>
      <c r="G190" s="800">
        <v>36.83</v>
      </c>
      <c r="H190" s="67"/>
      <c r="I190" s="67"/>
      <c r="J190" s="67"/>
      <c r="K190" s="69"/>
    </row>
    <row r="191" spans="1:11" ht="21.4" hidden="1" customHeight="1" x14ac:dyDescent="0.25">
      <c r="A191" s="21"/>
      <c r="B191" s="1005" t="s">
        <v>787</v>
      </c>
      <c r="C191" s="1006"/>
      <c r="D191" s="1007"/>
      <c r="E191" s="723" t="s">
        <v>125</v>
      </c>
      <c r="F191" s="1048">
        <v>5.1630000000000003</v>
      </c>
      <c r="G191" s="800">
        <v>868.15</v>
      </c>
      <c r="H191" s="67"/>
      <c r="I191" s="67"/>
      <c r="J191" s="67"/>
      <c r="K191" s="69"/>
    </row>
    <row r="192" spans="1:11" ht="21.4" hidden="1" customHeight="1" x14ac:dyDescent="0.25">
      <c r="A192" s="21"/>
      <c r="B192" s="1413" t="s">
        <v>752</v>
      </c>
      <c r="C192" s="1414"/>
      <c r="D192" s="1415"/>
      <c r="E192" s="723" t="s">
        <v>55</v>
      </c>
      <c r="F192" s="67">
        <f>H192/G192</f>
        <v>0</v>
      </c>
      <c r="G192" s="67">
        <v>17.54</v>
      </c>
      <c r="H192" s="67"/>
      <c r="I192" s="67"/>
      <c r="J192" s="67"/>
      <c r="K192" s="69"/>
    </row>
    <row r="193" spans="1:11" ht="21.4" hidden="1" customHeight="1" x14ac:dyDescent="0.25">
      <c r="A193" s="21"/>
      <c r="B193" s="1413"/>
      <c r="C193" s="1414"/>
      <c r="D193" s="1415"/>
      <c r="E193" s="723" t="s">
        <v>55</v>
      </c>
      <c r="F193" s="67" t="e">
        <f t="shared" ref="F193:F194" si="44">H193/G193</f>
        <v>#DIV/0!</v>
      </c>
      <c r="G193" s="67"/>
      <c r="H193" s="67"/>
      <c r="I193" s="67"/>
      <c r="J193" s="67"/>
      <c r="K193" s="69"/>
    </row>
    <row r="194" spans="1:11" ht="21.4" hidden="1" customHeight="1" x14ac:dyDescent="0.25">
      <c r="A194" s="21"/>
      <c r="B194" s="1383"/>
      <c r="C194" s="1416"/>
      <c r="D194" s="1384"/>
      <c r="E194" s="724"/>
      <c r="F194" s="67" t="e">
        <f t="shared" si="44"/>
        <v>#DIV/0!</v>
      </c>
      <c r="G194" s="67"/>
      <c r="H194" s="67"/>
      <c r="I194" s="67"/>
      <c r="J194" s="67"/>
      <c r="K194" s="69"/>
    </row>
    <row r="195" spans="1:11" ht="21.95" customHeight="1" x14ac:dyDescent="0.25">
      <c r="A195" s="1546" t="s">
        <v>59</v>
      </c>
      <c r="B195" s="1547"/>
      <c r="C195" s="1547"/>
      <c r="D195" s="1547"/>
      <c r="E195" s="1547"/>
      <c r="F195" s="1547"/>
      <c r="G195" s="1548"/>
      <c r="H195" s="9">
        <f>SUM(H189:H194)</f>
        <v>0</v>
      </c>
      <c r="I195" s="9">
        <f t="shared" ref="I195:J195" si="45">SUM(I189:I194)</f>
        <v>0</v>
      </c>
      <c r="J195" s="9">
        <f t="shared" si="45"/>
        <v>0</v>
      </c>
    </row>
    <row r="196" spans="1:11" hidden="1" x14ac:dyDescent="0.25"/>
    <row r="197" spans="1:11" ht="21.95" hidden="1" customHeight="1" x14ac:dyDescent="0.25">
      <c r="B197" s="1417" t="s">
        <v>120</v>
      </c>
      <c r="C197" s="1417"/>
      <c r="D197" s="1417"/>
      <c r="E197" s="1417"/>
      <c r="F197" s="1417"/>
      <c r="G197" s="1417"/>
      <c r="H197" s="1417"/>
      <c r="I197" s="1417"/>
      <c r="J197" s="1417"/>
    </row>
    <row r="198" spans="1:11" ht="23.45" hidden="1" customHeight="1" x14ac:dyDescent="0.25">
      <c r="A198" s="1418" t="s">
        <v>106</v>
      </c>
      <c r="B198" s="1358" t="s">
        <v>77</v>
      </c>
      <c r="C198" s="1358"/>
      <c r="D198" s="1358"/>
      <c r="E198" s="1570" t="s">
        <v>122</v>
      </c>
      <c r="F198" s="1573" t="s">
        <v>86</v>
      </c>
      <c r="G198" s="1573" t="s">
        <v>123</v>
      </c>
      <c r="H198" s="1358" t="s">
        <v>104</v>
      </c>
      <c r="I198" s="1358"/>
      <c r="J198" s="1358"/>
    </row>
    <row r="199" spans="1:11" ht="23.45" hidden="1" customHeight="1" x14ac:dyDescent="0.25">
      <c r="A199" s="1418"/>
      <c r="B199" s="1358"/>
      <c r="C199" s="1358"/>
      <c r="D199" s="1358"/>
      <c r="E199" s="1570"/>
      <c r="F199" s="1573"/>
      <c r="G199" s="1573"/>
      <c r="H199" s="66">
        <f>H14</f>
        <v>2025</v>
      </c>
      <c r="I199" s="66">
        <f t="shared" ref="I199:J199" si="46">I14</f>
        <v>2026</v>
      </c>
      <c r="J199" s="66">
        <f t="shared" si="46"/>
        <v>2027</v>
      </c>
    </row>
    <row r="200" spans="1:11" ht="15.95" hidden="1" customHeight="1" x14ac:dyDescent="0.25">
      <c r="A200" s="80">
        <v>1</v>
      </c>
      <c r="B200" s="1412">
        <v>2</v>
      </c>
      <c r="C200" s="1412"/>
      <c r="D200" s="1412"/>
      <c r="E200" s="81">
        <v>3</v>
      </c>
      <c r="F200" s="81">
        <v>4</v>
      </c>
      <c r="G200" s="81">
        <v>5</v>
      </c>
      <c r="H200" s="113">
        <v>6</v>
      </c>
      <c r="I200" s="113">
        <v>7</v>
      </c>
      <c r="J200" s="113">
        <v>8</v>
      </c>
    </row>
    <row r="201" spans="1:11" ht="20.25" hidden="1" customHeight="1" x14ac:dyDescent="0.25">
      <c r="A201" s="115">
        <v>1</v>
      </c>
      <c r="B201" s="1413" t="s">
        <v>60</v>
      </c>
      <c r="C201" s="1414"/>
      <c r="D201" s="1415"/>
      <c r="E201" s="83"/>
      <c r="F201" s="67" t="e">
        <f>H201/G201</f>
        <v>#DIV/0!</v>
      </c>
      <c r="G201" s="67"/>
      <c r="H201" s="67"/>
      <c r="I201" s="67"/>
      <c r="J201" s="67"/>
    </row>
    <row r="202" spans="1:11" ht="20.25" hidden="1" customHeight="1" x14ac:dyDescent="0.25">
      <c r="A202" s="115">
        <v>2</v>
      </c>
      <c r="B202" s="1413" t="s">
        <v>121</v>
      </c>
      <c r="C202" s="1414"/>
      <c r="D202" s="1415"/>
      <c r="E202" s="83"/>
      <c r="F202" s="67" t="e">
        <f t="shared" ref="F202" si="47">H202/G202</f>
        <v>#DIV/0!</v>
      </c>
      <c r="G202" s="67"/>
      <c r="H202" s="67"/>
      <c r="I202" s="67"/>
      <c r="J202" s="67"/>
    </row>
    <row r="203" spans="1:11" ht="21.95" hidden="1" customHeight="1" x14ac:dyDescent="0.25">
      <c r="A203" s="1321" t="s">
        <v>61</v>
      </c>
      <c r="B203" s="1322"/>
      <c r="C203" s="1322"/>
      <c r="D203" s="1322"/>
      <c r="E203" s="1322"/>
      <c r="F203" s="1322"/>
      <c r="G203" s="1323"/>
      <c r="H203" s="9">
        <f>SUM(H201:H202)</f>
        <v>0</v>
      </c>
      <c r="I203" s="9">
        <f>SUM(I201:I202)</f>
        <v>0</v>
      </c>
      <c r="J203" s="9">
        <f>SUM(J201:J202)</f>
        <v>0</v>
      </c>
    </row>
    <row r="204" spans="1:11" hidden="1" x14ac:dyDescent="0.25"/>
    <row r="205" spans="1:11" ht="21.95" customHeight="1" x14ac:dyDescent="0.25">
      <c r="B205" s="1563" t="s">
        <v>138</v>
      </c>
      <c r="C205" s="1563"/>
      <c r="D205" s="1563"/>
      <c r="E205" s="1563"/>
      <c r="F205" s="1563"/>
      <c r="G205" s="1563"/>
      <c r="H205" s="1563"/>
      <c r="I205" s="1563"/>
      <c r="J205" s="1563"/>
    </row>
    <row r="206" spans="1:11" ht="15.95" customHeight="1" x14ac:dyDescent="0.25">
      <c r="A206" s="1360" t="s">
        <v>106</v>
      </c>
      <c r="B206" s="1564" t="s">
        <v>77</v>
      </c>
      <c r="C206" s="1565"/>
      <c r="D206" s="1566"/>
      <c r="E206" s="1418" t="s">
        <v>82</v>
      </c>
      <c r="F206" s="1570" t="s">
        <v>35</v>
      </c>
      <c r="G206" s="1363" t="s">
        <v>111</v>
      </c>
      <c r="H206" s="1358" t="s">
        <v>104</v>
      </c>
      <c r="I206" s="1358"/>
      <c r="J206" s="1358"/>
    </row>
    <row r="207" spans="1:11" ht="17.25" customHeight="1" x14ac:dyDescent="0.25">
      <c r="A207" s="1361"/>
      <c r="B207" s="1567"/>
      <c r="C207" s="1568"/>
      <c r="D207" s="1569"/>
      <c r="E207" s="1418"/>
      <c r="F207" s="1570"/>
      <c r="G207" s="1363"/>
      <c r="H207" s="66">
        <f>H14</f>
        <v>2025</v>
      </c>
      <c r="I207" s="66">
        <f t="shared" ref="I207:J207" si="48">I14</f>
        <v>2026</v>
      </c>
      <c r="J207" s="66">
        <f t="shared" si="48"/>
        <v>2027</v>
      </c>
    </row>
    <row r="208" spans="1:11" ht="15.95" customHeight="1" x14ac:dyDescent="0.25">
      <c r="A208" s="1031">
        <v>1</v>
      </c>
      <c r="B208" s="1540">
        <v>2</v>
      </c>
      <c r="C208" s="1540"/>
      <c r="D208" s="1540"/>
      <c r="E208" s="1029">
        <v>3</v>
      </c>
      <c r="F208" s="1029">
        <v>4</v>
      </c>
      <c r="G208" s="1029">
        <v>5</v>
      </c>
      <c r="H208" s="1030">
        <v>6</v>
      </c>
      <c r="I208" s="1030">
        <v>7</v>
      </c>
      <c r="J208" s="1030">
        <v>8</v>
      </c>
    </row>
    <row r="209" spans="1:10" ht="30.95" hidden="1" customHeight="1" x14ac:dyDescent="0.25">
      <c r="A209" s="24">
        <v>1</v>
      </c>
      <c r="B209" s="1439" t="s">
        <v>62</v>
      </c>
      <c r="C209" s="1440"/>
      <c r="D209" s="1441"/>
      <c r="E209" s="25" t="s">
        <v>117</v>
      </c>
      <c r="F209" s="26" t="s">
        <v>117</v>
      </c>
      <c r="G209" s="27" t="s">
        <v>117</v>
      </c>
      <c r="H209" s="33">
        <f>SUM(H210:H228)</f>
        <v>0</v>
      </c>
      <c r="I209" s="33">
        <f t="shared" ref="I209:J209" si="49">SUM(I210:I228)</f>
        <v>0</v>
      </c>
      <c r="J209" s="33">
        <f t="shared" si="49"/>
        <v>0</v>
      </c>
    </row>
    <row r="210" spans="1:10" ht="17.100000000000001" hidden="1" customHeight="1" x14ac:dyDescent="0.25">
      <c r="A210" s="21"/>
      <c r="B210" s="1436" t="s">
        <v>443</v>
      </c>
      <c r="C210" s="1437"/>
      <c r="D210" s="1438"/>
      <c r="E210" s="806" t="s">
        <v>125</v>
      </c>
      <c r="F210" s="807">
        <v>3.1789999999999998</v>
      </c>
      <c r="G210" s="821">
        <f>H210/F210/12</f>
        <v>0</v>
      </c>
      <c r="H210" s="101"/>
      <c r="I210" s="67"/>
      <c r="J210" s="67"/>
    </row>
    <row r="211" spans="1:10" ht="17.100000000000001" hidden="1" customHeight="1" x14ac:dyDescent="0.25">
      <c r="A211" s="21"/>
      <c r="B211" s="1436" t="s">
        <v>129</v>
      </c>
      <c r="C211" s="1437"/>
      <c r="D211" s="1438"/>
      <c r="E211" s="806" t="s">
        <v>98</v>
      </c>
      <c r="F211" s="93"/>
      <c r="G211" s="808" t="e">
        <f>H211/F211</f>
        <v>#DIV/0!</v>
      </c>
      <c r="H211" s="101"/>
      <c r="I211" s="67"/>
      <c r="J211" s="67"/>
    </row>
    <row r="212" spans="1:10" ht="17.100000000000001" hidden="1" customHeight="1" x14ac:dyDescent="0.25">
      <c r="A212" s="21"/>
      <c r="B212" s="1436" t="s">
        <v>627</v>
      </c>
      <c r="C212" s="1437"/>
      <c r="D212" s="1438"/>
      <c r="E212" s="806" t="s">
        <v>98</v>
      </c>
      <c r="F212" s="576"/>
      <c r="G212" s="808" t="e">
        <f t="shared" ref="G212:G228" si="50">H212/F212</f>
        <v>#DIV/0!</v>
      </c>
      <c r="H212" s="101"/>
      <c r="I212" s="67"/>
      <c r="J212" s="67"/>
    </row>
    <row r="213" spans="1:10" ht="31.5" hidden="1" customHeight="1" x14ac:dyDescent="0.25">
      <c r="A213" s="21"/>
      <c r="B213" s="1436" t="s">
        <v>628</v>
      </c>
      <c r="C213" s="1437"/>
      <c r="D213" s="1438"/>
      <c r="E213" s="806" t="s">
        <v>98</v>
      </c>
      <c r="F213" s="576"/>
      <c r="G213" s="808" t="e">
        <f t="shared" si="50"/>
        <v>#DIV/0!</v>
      </c>
      <c r="H213" s="101"/>
      <c r="I213" s="67"/>
      <c r="J213" s="67"/>
    </row>
    <row r="214" spans="1:10" ht="17.100000000000001" hidden="1" customHeight="1" x14ac:dyDescent="0.25">
      <c r="A214" s="21"/>
      <c r="B214" s="1436" t="s">
        <v>131</v>
      </c>
      <c r="C214" s="1437"/>
      <c r="D214" s="1438"/>
      <c r="E214" s="806" t="s">
        <v>98</v>
      </c>
      <c r="F214" s="576"/>
      <c r="G214" s="808" t="e">
        <f t="shared" si="50"/>
        <v>#DIV/0!</v>
      </c>
      <c r="H214" s="101"/>
      <c r="I214" s="67"/>
      <c r="J214" s="67"/>
    </row>
    <row r="215" spans="1:10" ht="17.100000000000001" hidden="1" customHeight="1" x14ac:dyDescent="0.25">
      <c r="A215" s="21"/>
      <c r="B215" s="1436" t="s">
        <v>126</v>
      </c>
      <c r="C215" s="1437"/>
      <c r="D215" s="1438"/>
      <c r="E215" s="806" t="s">
        <v>92</v>
      </c>
      <c r="F215" s="93"/>
      <c r="G215" s="821" t="e">
        <f>H215/F215/12</f>
        <v>#DIV/0!</v>
      </c>
      <c r="H215" s="101"/>
      <c r="I215" s="67"/>
      <c r="J215" s="67"/>
    </row>
    <row r="216" spans="1:10" ht="17.100000000000001" hidden="1" customHeight="1" x14ac:dyDescent="0.25">
      <c r="A216" s="21"/>
      <c r="B216" s="1436" t="s">
        <v>215</v>
      </c>
      <c r="C216" s="1437"/>
      <c r="D216" s="1438"/>
      <c r="E216" s="806" t="s">
        <v>92</v>
      </c>
      <c r="F216" s="93"/>
      <c r="G216" s="808" t="e">
        <f t="shared" si="50"/>
        <v>#DIV/0!</v>
      </c>
      <c r="H216" s="101"/>
      <c r="I216" s="67"/>
      <c r="J216" s="67"/>
    </row>
    <row r="217" spans="1:10" ht="17.100000000000001" hidden="1" customHeight="1" x14ac:dyDescent="0.25">
      <c r="A217" s="21"/>
      <c r="B217" s="1436" t="s">
        <v>130</v>
      </c>
      <c r="C217" s="1437"/>
      <c r="D217" s="1438"/>
      <c r="E217" s="806" t="s">
        <v>98</v>
      </c>
      <c r="F217" s="93"/>
      <c r="G217" s="808" t="e">
        <f t="shared" si="50"/>
        <v>#DIV/0!</v>
      </c>
      <c r="H217" s="101"/>
      <c r="I217" s="67"/>
      <c r="J217" s="67"/>
    </row>
    <row r="218" spans="1:10" ht="17.100000000000001" hidden="1" customHeight="1" x14ac:dyDescent="0.25">
      <c r="A218" s="21"/>
      <c r="B218" s="1436" t="s">
        <v>623</v>
      </c>
      <c r="C218" s="1437"/>
      <c r="D218" s="1438"/>
      <c r="E218" s="806" t="s">
        <v>98</v>
      </c>
      <c r="F218" s="93"/>
      <c r="G218" s="808" t="e">
        <f t="shared" si="50"/>
        <v>#DIV/0!</v>
      </c>
      <c r="H218" s="101"/>
      <c r="I218" s="67"/>
      <c r="J218" s="67"/>
    </row>
    <row r="219" spans="1:10" ht="27.6" hidden="1" customHeight="1" x14ac:dyDescent="0.25">
      <c r="A219" s="21"/>
      <c r="B219" s="1436" t="s">
        <v>629</v>
      </c>
      <c r="C219" s="1437"/>
      <c r="D219" s="1438"/>
      <c r="E219" s="806" t="s">
        <v>98</v>
      </c>
      <c r="F219" s="93"/>
      <c r="G219" s="808" t="e">
        <f t="shared" si="50"/>
        <v>#DIV/0!</v>
      </c>
      <c r="H219" s="101"/>
      <c r="I219" s="67"/>
      <c r="J219" s="67"/>
    </row>
    <row r="220" spans="1:10" ht="17.100000000000001" hidden="1" customHeight="1" x14ac:dyDescent="0.25">
      <c r="A220" s="21"/>
      <c r="B220" s="1436" t="s">
        <v>631</v>
      </c>
      <c r="C220" s="1437"/>
      <c r="D220" s="1438"/>
      <c r="E220" s="806" t="s">
        <v>95</v>
      </c>
      <c r="F220" s="576"/>
      <c r="G220" s="808" t="e">
        <f t="shared" si="50"/>
        <v>#DIV/0!</v>
      </c>
      <c r="H220" s="101"/>
      <c r="I220" s="67"/>
      <c r="J220" s="67"/>
    </row>
    <row r="221" spans="1:10" ht="17.100000000000001" hidden="1" customHeight="1" x14ac:dyDescent="0.25">
      <c r="A221" s="21"/>
      <c r="B221" s="1436" t="s">
        <v>630</v>
      </c>
      <c r="C221" s="1437"/>
      <c r="D221" s="1438"/>
      <c r="E221" s="806" t="s">
        <v>95</v>
      </c>
      <c r="F221" s="576"/>
      <c r="G221" s="808" t="e">
        <f t="shared" si="50"/>
        <v>#DIV/0!</v>
      </c>
      <c r="H221" s="101"/>
      <c r="I221" s="67"/>
      <c r="J221" s="67"/>
    </row>
    <row r="222" spans="1:10" ht="17.100000000000001" hidden="1" customHeight="1" x14ac:dyDescent="0.25">
      <c r="A222" s="21"/>
      <c r="B222" s="1442"/>
      <c r="C222" s="1443"/>
      <c r="D222" s="1444"/>
      <c r="E222" s="806"/>
      <c r="F222" s="576"/>
      <c r="G222" s="808" t="e">
        <f t="shared" si="50"/>
        <v>#DIV/0!</v>
      </c>
      <c r="H222" s="101"/>
      <c r="I222" s="67"/>
      <c r="J222" s="67"/>
    </row>
    <row r="223" spans="1:10" ht="17.100000000000001" hidden="1" customHeight="1" x14ac:dyDescent="0.25">
      <c r="A223" s="21"/>
      <c r="B223" s="1442"/>
      <c r="C223" s="1443"/>
      <c r="D223" s="1444"/>
      <c r="E223" s="806"/>
      <c r="F223" s="576"/>
      <c r="G223" s="808" t="e">
        <f t="shared" si="50"/>
        <v>#DIV/0!</v>
      </c>
      <c r="H223" s="101"/>
      <c r="I223" s="67"/>
      <c r="J223" s="67"/>
    </row>
    <row r="224" spans="1:10" ht="17.100000000000001" hidden="1" customHeight="1" x14ac:dyDescent="0.25">
      <c r="A224" s="21"/>
      <c r="B224" s="1442"/>
      <c r="C224" s="1443"/>
      <c r="D224" s="1444"/>
      <c r="E224" s="806"/>
      <c r="F224" s="576"/>
      <c r="G224" s="808" t="e">
        <f t="shared" si="50"/>
        <v>#DIV/0!</v>
      </c>
      <c r="H224" s="101"/>
      <c r="I224" s="67"/>
      <c r="J224" s="67"/>
    </row>
    <row r="225" spans="1:10" ht="17.100000000000001" hidden="1" customHeight="1" x14ac:dyDescent="0.25">
      <c r="A225" s="21"/>
      <c r="B225" s="1442"/>
      <c r="C225" s="1443"/>
      <c r="D225" s="1444"/>
      <c r="E225" s="806"/>
      <c r="F225" s="576"/>
      <c r="G225" s="808" t="e">
        <f t="shared" si="50"/>
        <v>#DIV/0!</v>
      </c>
      <c r="H225" s="101"/>
      <c r="I225" s="67"/>
      <c r="J225" s="67"/>
    </row>
    <row r="226" spans="1:10" ht="32.1" hidden="1" customHeight="1" x14ac:dyDescent="0.25">
      <c r="A226" s="21"/>
      <c r="B226" s="1445" t="s">
        <v>638</v>
      </c>
      <c r="C226" s="1446"/>
      <c r="D226" s="1447"/>
      <c r="E226" s="820" t="s">
        <v>96</v>
      </c>
      <c r="F226" s="71"/>
      <c r="G226" s="7" t="e">
        <f t="shared" si="50"/>
        <v>#DIV/0!</v>
      </c>
      <c r="H226" s="101"/>
      <c r="I226" s="67"/>
      <c r="J226" s="67"/>
    </row>
    <row r="227" spans="1:10" ht="15.75" hidden="1" x14ac:dyDescent="0.25">
      <c r="A227" s="21"/>
      <c r="B227" s="1383" t="s">
        <v>618</v>
      </c>
      <c r="C227" s="1416"/>
      <c r="D227" s="1384"/>
      <c r="E227" s="114" t="s">
        <v>95</v>
      </c>
      <c r="F227" s="71"/>
      <c r="G227" s="808" t="e">
        <f t="shared" si="50"/>
        <v>#DIV/0!</v>
      </c>
      <c r="H227" s="67"/>
      <c r="I227" s="67"/>
      <c r="J227" s="67"/>
    </row>
    <row r="228" spans="1:10" ht="27.75" hidden="1" customHeight="1" x14ac:dyDescent="0.25">
      <c r="A228" s="21"/>
      <c r="B228" s="1383" t="s">
        <v>827</v>
      </c>
      <c r="C228" s="1416"/>
      <c r="D228" s="1384"/>
      <c r="E228" s="114" t="s">
        <v>828</v>
      </c>
      <c r="F228" s="71">
        <v>1</v>
      </c>
      <c r="G228" s="808">
        <f t="shared" si="50"/>
        <v>0</v>
      </c>
      <c r="H228" s="67"/>
      <c r="I228" s="67"/>
      <c r="J228" s="67"/>
    </row>
    <row r="229" spans="1:10" ht="29.25" hidden="1" customHeight="1" x14ac:dyDescent="0.25">
      <c r="A229" s="801">
        <v>2</v>
      </c>
      <c r="B229" s="1448" t="s">
        <v>618</v>
      </c>
      <c r="C229" s="1449"/>
      <c r="D229" s="1450"/>
      <c r="E229" s="797" t="s">
        <v>92</v>
      </c>
      <c r="F229" s="798"/>
      <c r="G229" s="799" t="e">
        <f>H229/F229</f>
        <v>#DIV/0!</v>
      </c>
      <c r="H229" s="800"/>
      <c r="I229" s="800"/>
      <c r="J229" s="800"/>
    </row>
    <row r="230" spans="1:10" ht="18" customHeight="1" x14ac:dyDescent="0.25">
      <c r="A230" s="24">
        <v>3</v>
      </c>
      <c r="B230" s="1451" t="s">
        <v>134</v>
      </c>
      <c r="C230" s="1452"/>
      <c r="D230" s="1453"/>
      <c r="E230" s="25" t="s">
        <v>117</v>
      </c>
      <c r="F230" s="26" t="s">
        <v>117</v>
      </c>
      <c r="G230" s="27" t="s">
        <v>117</v>
      </c>
      <c r="H230" s="33">
        <f>SUM(H231:H239)</f>
        <v>618846.23</v>
      </c>
      <c r="I230" s="33">
        <f t="shared" ref="I230:J230" si="51">SUM(I231:I239)</f>
        <v>0</v>
      </c>
      <c r="J230" s="33">
        <f t="shared" si="51"/>
        <v>0</v>
      </c>
    </row>
    <row r="231" spans="1:10" ht="17.100000000000001" customHeight="1" x14ac:dyDescent="0.25">
      <c r="A231" s="21"/>
      <c r="B231" s="1383" t="s">
        <v>923</v>
      </c>
      <c r="C231" s="1416"/>
      <c r="D231" s="1384"/>
      <c r="E231" s="114" t="s">
        <v>196</v>
      </c>
      <c r="F231" s="71">
        <v>1</v>
      </c>
      <c r="G231" s="7">
        <f>H231/F231</f>
        <v>618846.23</v>
      </c>
      <c r="H231" s="67">
        <v>618846.23</v>
      </c>
      <c r="I231" s="67"/>
      <c r="J231" s="67"/>
    </row>
    <row r="232" spans="1:10" ht="17.100000000000001" hidden="1" customHeight="1" x14ac:dyDescent="0.25">
      <c r="A232" s="21"/>
      <c r="B232" s="1383" t="s">
        <v>848</v>
      </c>
      <c r="C232" s="1416"/>
      <c r="D232" s="1384"/>
      <c r="E232" s="114" t="s">
        <v>196</v>
      </c>
      <c r="F232" s="71">
        <v>3</v>
      </c>
      <c r="G232" s="7">
        <f t="shared" ref="G232:G237" si="52">H232/F232</f>
        <v>0</v>
      </c>
      <c r="H232" s="67"/>
      <c r="I232" s="67"/>
      <c r="J232" s="67"/>
    </row>
    <row r="233" spans="1:10" ht="17.100000000000001" hidden="1" customHeight="1" x14ac:dyDescent="0.25">
      <c r="A233" s="21"/>
      <c r="B233" s="1383" t="s">
        <v>849</v>
      </c>
      <c r="C233" s="1416"/>
      <c r="D233" s="1384"/>
      <c r="E233" s="114" t="s">
        <v>196</v>
      </c>
      <c r="F233" s="71">
        <v>2</v>
      </c>
      <c r="G233" s="7">
        <f t="shared" si="52"/>
        <v>0</v>
      </c>
      <c r="H233" s="67"/>
      <c r="I233" s="67"/>
      <c r="J233" s="67"/>
    </row>
    <row r="234" spans="1:10" ht="17.100000000000001" hidden="1" customHeight="1" x14ac:dyDescent="0.25">
      <c r="A234" s="21"/>
      <c r="B234" s="1383"/>
      <c r="C234" s="1416"/>
      <c r="D234" s="1384"/>
      <c r="E234" s="114" t="s">
        <v>196</v>
      </c>
      <c r="F234" s="71"/>
      <c r="G234" s="7" t="e">
        <f t="shared" si="52"/>
        <v>#DIV/0!</v>
      </c>
      <c r="H234" s="67"/>
      <c r="I234" s="67"/>
      <c r="J234" s="67"/>
    </row>
    <row r="235" spans="1:10" ht="17.100000000000001" hidden="1" customHeight="1" x14ac:dyDescent="0.25">
      <c r="A235" s="21"/>
      <c r="B235" s="1383"/>
      <c r="C235" s="1416"/>
      <c r="D235" s="1384"/>
      <c r="E235" s="114" t="s">
        <v>196</v>
      </c>
      <c r="F235" s="71"/>
      <c r="G235" s="7" t="e">
        <f t="shared" si="52"/>
        <v>#DIV/0!</v>
      </c>
      <c r="H235" s="67"/>
      <c r="I235" s="67"/>
      <c r="J235" s="67"/>
    </row>
    <row r="236" spans="1:10" ht="17.100000000000001" hidden="1" customHeight="1" x14ac:dyDescent="0.25">
      <c r="A236" s="21"/>
      <c r="B236" s="1383"/>
      <c r="C236" s="1416"/>
      <c r="D236" s="1384"/>
      <c r="E236" s="114" t="s">
        <v>196</v>
      </c>
      <c r="F236" s="71"/>
      <c r="G236" s="7" t="e">
        <f t="shared" si="52"/>
        <v>#DIV/0!</v>
      </c>
      <c r="H236" s="67"/>
      <c r="I236" s="67"/>
      <c r="J236" s="67"/>
    </row>
    <row r="237" spans="1:10" ht="17.100000000000001" hidden="1" customHeight="1" x14ac:dyDescent="0.25">
      <c r="A237" s="21"/>
      <c r="B237" s="1383"/>
      <c r="C237" s="1416"/>
      <c r="D237" s="1384"/>
      <c r="E237" s="114" t="s">
        <v>196</v>
      </c>
      <c r="F237" s="71"/>
      <c r="G237" s="7" t="e">
        <f t="shared" si="52"/>
        <v>#DIV/0!</v>
      </c>
      <c r="H237" s="67"/>
      <c r="I237" s="67"/>
      <c r="J237" s="67"/>
    </row>
    <row r="238" spans="1:10" ht="17.100000000000001" hidden="1" customHeight="1" x14ac:dyDescent="0.25">
      <c r="A238" s="21"/>
      <c r="B238" s="1383"/>
      <c r="C238" s="1416"/>
      <c r="D238" s="1384"/>
      <c r="E238" s="114" t="s">
        <v>92</v>
      </c>
      <c r="F238" s="71"/>
      <c r="G238" s="7" t="e">
        <f>H238/F238</f>
        <v>#DIV/0!</v>
      </c>
      <c r="H238" s="67"/>
      <c r="I238" s="67"/>
      <c r="J238" s="67"/>
    </row>
    <row r="239" spans="1:10" ht="17.100000000000001" hidden="1" customHeight="1" x14ac:dyDescent="0.25">
      <c r="A239" s="21"/>
      <c r="B239" s="1383"/>
      <c r="C239" s="1416"/>
      <c r="D239" s="1384"/>
      <c r="E239" s="114" t="s">
        <v>96</v>
      </c>
      <c r="F239" s="71"/>
      <c r="G239" s="7" t="e">
        <f>H239/F239</f>
        <v>#DIV/0!</v>
      </c>
      <c r="H239" s="67"/>
      <c r="I239" s="67"/>
      <c r="J239" s="67"/>
    </row>
    <row r="240" spans="1:10" ht="39" hidden="1" customHeight="1" x14ac:dyDescent="0.25">
      <c r="A240" s="24">
        <v>4</v>
      </c>
      <c r="B240" s="1439" t="s">
        <v>135</v>
      </c>
      <c r="C240" s="1440"/>
      <c r="D240" s="1441"/>
      <c r="E240" s="25" t="s">
        <v>117</v>
      </c>
      <c r="F240" s="26" t="s">
        <v>117</v>
      </c>
      <c r="G240" s="27" t="s">
        <v>117</v>
      </c>
      <c r="H240" s="33">
        <f>SUM(H241:H249)</f>
        <v>0</v>
      </c>
      <c r="I240" s="33">
        <f>SUM(I241:I249)</f>
        <v>0</v>
      </c>
      <c r="J240" s="33">
        <f t="shared" ref="J240" si="53">SUM(J241:J249)</f>
        <v>0</v>
      </c>
    </row>
    <row r="241" spans="1:11" s="89" customFormat="1" ht="17.100000000000001" hidden="1" customHeight="1" x14ac:dyDescent="0.25">
      <c r="A241" s="29"/>
      <c r="B241" s="1511" t="s">
        <v>137</v>
      </c>
      <c r="C241" s="1512"/>
      <c r="D241" s="1515"/>
      <c r="E241" s="87" t="s">
        <v>96</v>
      </c>
      <c r="F241" s="88"/>
      <c r="G241" s="7" t="e">
        <f>H241/F241</f>
        <v>#DIV/0!</v>
      </c>
      <c r="H241" s="67"/>
      <c r="I241" s="67"/>
      <c r="J241" s="67"/>
    </row>
    <row r="242" spans="1:11" s="89" customFormat="1" ht="17.100000000000001" hidden="1" customHeight="1" x14ac:dyDescent="0.25">
      <c r="A242" s="29"/>
      <c r="B242" s="1511" t="s">
        <v>197</v>
      </c>
      <c r="C242" s="1512"/>
      <c r="D242" s="1515"/>
      <c r="E242" s="87" t="s">
        <v>96</v>
      </c>
      <c r="F242" s="88"/>
      <c r="G242" s="7" t="e">
        <f t="shared" ref="G242:G256" si="54">H242/F242</f>
        <v>#DIV/0!</v>
      </c>
      <c r="H242" s="67"/>
      <c r="I242" s="67"/>
      <c r="J242" s="67"/>
    </row>
    <row r="243" spans="1:11" s="89" customFormat="1" ht="17.100000000000001" hidden="1" customHeight="1" x14ac:dyDescent="0.25">
      <c r="A243" s="29"/>
      <c r="B243" s="1621"/>
      <c r="C243" s="1622"/>
      <c r="D243" s="1623"/>
      <c r="E243" s="87" t="s">
        <v>95</v>
      </c>
      <c r="F243" s="88"/>
      <c r="G243" s="7" t="e">
        <f t="shared" si="54"/>
        <v>#DIV/0!</v>
      </c>
      <c r="H243" s="67"/>
      <c r="I243" s="67"/>
      <c r="J243" s="67"/>
    </row>
    <row r="244" spans="1:11" s="89" customFormat="1" ht="17.100000000000001" hidden="1" customHeight="1" x14ac:dyDescent="0.25">
      <c r="A244" s="29"/>
      <c r="B244" s="1454"/>
      <c r="C244" s="1455"/>
      <c r="D244" s="1456"/>
      <c r="E244" s="87" t="s">
        <v>95</v>
      </c>
      <c r="F244" s="88"/>
      <c r="G244" s="7" t="e">
        <f t="shared" si="54"/>
        <v>#DIV/0!</v>
      </c>
      <c r="H244" s="67"/>
      <c r="I244" s="67"/>
      <c r="J244" s="67"/>
    </row>
    <row r="245" spans="1:11" s="89" customFormat="1" ht="17.100000000000001" hidden="1" customHeight="1" x14ac:dyDescent="0.25">
      <c r="A245" s="29"/>
      <c r="B245" s="1454"/>
      <c r="C245" s="1455"/>
      <c r="D245" s="1456"/>
      <c r="E245" s="87" t="s">
        <v>96</v>
      </c>
      <c r="F245" s="88"/>
      <c r="G245" s="7" t="e">
        <f t="shared" si="54"/>
        <v>#DIV/0!</v>
      </c>
      <c r="H245" s="67"/>
      <c r="I245" s="67"/>
      <c r="J245" s="67"/>
    </row>
    <row r="246" spans="1:11" s="89" customFormat="1" ht="17.100000000000001" hidden="1" customHeight="1" x14ac:dyDescent="0.25">
      <c r="A246" s="29"/>
      <c r="B246" s="1454"/>
      <c r="C246" s="1455"/>
      <c r="D246" s="1456"/>
      <c r="E246" s="87" t="s">
        <v>96</v>
      </c>
      <c r="F246" s="88"/>
      <c r="G246" s="7" t="e">
        <f t="shared" si="54"/>
        <v>#DIV/0!</v>
      </c>
      <c r="H246" s="67"/>
      <c r="I246" s="67"/>
      <c r="J246" s="67"/>
    </row>
    <row r="247" spans="1:11" s="89" customFormat="1" ht="17.100000000000001" hidden="1" customHeight="1" x14ac:dyDescent="0.25">
      <c r="A247" s="29"/>
      <c r="B247" s="1383"/>
      <c r="C247" s="1416"/>
      <c r="D247" s="1384"/>
      <c r="E247" s="87" t="s">
        <v>96</v>
      </c>
      <c r="F247" s="88"/>
      <c r="G247" s="7" t="e">
        <f t="shared" si="54"/>
        <v>#DIV/0!</v>
      </c>
      <c r="H247" s="67"/>
      <c r="I247" s="67"/>
      <c r="J247" s="67"/>
    </row>
    <row r="248" spans="1:11" s="89" customFormat="1" ht="17.100000000000001" hidden="1" customHeight="1" x14ac:dyDescent="0.25">
      <c r="A248" s="29"/>
      <c r="B248" s="1383"/>
      <c r="C248" s="1416"/>
      <c r="D248" s="1384"/>
      <c r="E248" s="87" t="s">
        <v>96</v>
      </c>
      <c r="F248" s="88"/>
      <c r="G248" s="7" t="e">
        <f t="shared" si="54"/>
        <v>#DIV/0!</v>
      </c>
      <c r="H248" s="67"/>
      <c r="I248" s="67"/>
      <c r="J248" s="67"/>
    </row>
    <row r="249" spans="1:11" s="89" customFormat="1" ht="17.100000000000001" hidden="1" customHeight="1" x14ac:dyDescent="0.25">
      <c r="A249" s="29"/>
      <c r="B249" s="1383"/>
      <c r="C249" s="1416"/>
      <c r="D249" s="1384"/>
      <c r="E249" s="87" t="s">
        <v>96</v>
      </c>
      <c r="F249" s="88"/>
      <c r="G249" s="7" t="e">
        <f>H249/F249</f>
        <v>#DIV/0!</v>
      </c>
      <c r="H249" s="67"/>
      <c r="I249" s="67"/>
      <c r="J249" s="67"/>
    </row>
    <row r="250" spans="1:11" s="89" customFormat="1" ht="36" hidden="1" customHeight="1" x14ac:dyDescent="0.25">
      <c r="A250" s="24">
        <v>5</v>
      </c>
      <c r="B250" s="1439" t="s">
        <v>136</v>
      </c>
      <c r="C250" s="1440"/>
      <c r="D250" s="1441"/>
      <c r="E250" s="25" t="s">
        <v>117</v>
      </c>
      <c r="F250" s="26" t="s">
        <v>117</v>
      </c>
      <c r="G250" s="27" t="s">
        <v>117</v>
      </c>
      <c r="H250" s="33">
        <f>SUM(H251:H256)</f>
        <v>0</v>
      </c>
      <c r="I250" s="33">
        <f t="shared" ref="I250:J250" si="55">SUM(I251:I256)</f>
        <v>0</v>
      </c>
      <c r="J250" s="33">
        <f t="shared" si="55"/>
        <v>0</v>
      </c>
    </row>
    <row r="251" spans="1:11" ht="17.100000000000001" hidden="1" customHeight="1" x14ac:dyDescent="0.25">
      <c r="A251" s="21"/>
      <c r="B251" s="1383" t="s">
        <v>688</v>
      </c>
      <c r="C251" s="1416"/>
      <c r="D251" s="1384"/>
      <c r="E251" s="114" t="s">
        <v>95</v>
      </c>
      <c r="F251" s="71">
        <v>8</v>
      </c>
      <c r="G251" s="7">
        <f t="shared" si="54"/>
        <v>0</v>
      </c>
      <c r="H251" s="67"/>
      <c r="I251" s="67"/>
      <c r="J251" s="67"/>
    </row>
    <row r="252" spans="1:11" ht="17.100000000000001" hidden="1" customHeight="1" x14ac:dyDescent="0.25">
      <c r="A252" s="21"/>
      <c r="B252" s="1383" t="s">
        <v>687</v>
      </c>
      <c r="C252" s="1416"/>
      <c r="D252" s="1384"/>
      <c r="E252" s="114" t="s">
        <v>95</v>
      </c>
      <c r="F252" s="71">
        <v>4</v>
      </c>
      <c r="G252" s="7">
        <f t="shared" si="54"/>
        <v>0</v>
      </c>
      <c r="H252" s="67"/>
      <c r="I252" s="67"/>
      <c r="J252" s="67"/>
    </row>
    <row r="253" spans="1:11" ht="17.100000000000001" hidden="1" customHeight="1" x14ac:dyDescent="0.25">
      <c r="A253" s="21"/>
      <c r="B253" s="1383" t="s">
        <v>739</v>
      </c>
      <c r="C253" s="1416"/>
      <c r="D253" s="1384"/>
      <c r="E253" s="114" t="s">
        <v>96</v>
      </c>
      <c r="F253" s="71">
        <v>8</v>
      </c>
      <c r="G253" s="7">
        <f t="shared" si="54"/>
        <v>0</v>
      </c>
      <c r="H253" s="67"/>
      <c r="I253" s="67"/>
      <c r="J253" s="67"/>
    </row>
    <row r="254" spans="1:11" ht="17.100000000000001" hidden="1" customHeight="1" x14ac:dyDescent="0.25">
      <c r="A254" s="21"/>
      <c r="B254" s="1383"/>
      <c r="C254" s="1416"/>
      <c r="D254" s="1384"/>
      <c r="E254" s="114" t="s">
        <v>96</v>
      </c>
      <c r="F254" s="71"/>
      <c r="G254" s="7" t="e">
        <f t="shared" si="54"/>
        <v>#DIV/0!</v>
      </c>
      <c r="H254" s="67"/>
      <c r="I254" s="67"/>
      <c r="J254" s="67"/>
    </row>
    <row r="255" spans="1:11" ht="17.100000000000001" hidden="1" customHeight="1" x14ac:dyDescent="0.25">
      <c r="A255" s="21"/>
      <c r="B255" s="1383"/>
      <c r="C255" s="1416"/>
      <c r="D255" s="1384"/>
      <c r="E255" s="114" t="s">
        <v>96</v>
      </c>
      <c r="F255" s="71"/>
      <c r="G255" s="7" t="e">
        <f t="shared" si="54"/>
        <v>#DIV/0!</v>
      </c>
      <c r="H255" s="67"/>
      <c r="I255" s="67"/>
      <c r="J255" s="67"/>
    </row>
    <row r="256" spans="1:11" ht="24" hidden="1" customHeight="1" x14ac:dyDescent="0.25">
      <c r="A256" s="21"/>
      <c r="B256" s="1383"/>
      <c r="C256" s="1416"/>
      <c r="D256" s="1384"/>
      <c r="E256" s="114" t="s">
        <v>96</v>
      </c>
      <c r="F256" s="71"/>
      <c r="G256" s="7" t="e">
        <f t="shared" si="54"/>
        <v>#DIV/0!</v>
      </c>
      <c r="H256" s="67"/>
      <c r="I256" s="67"/>
      <c r="J256" s="67"/>
      <c r="K256" s="69"/>
    </row>
    <row r="257" spans="1:13" ht="24" hidden="1" customHeight="1" x14ac:dyDescent="0.25">
      <c r="A257" s="24">
        <v>6</v>
      </c>
      <c r="B257" s="1457" t="s">
        <v>207</v>
      </c>
      <c r="C257" s="1458"/>
      <c r="D257" s="1459"/>
      <c r="E257" s="25" t="s">
        <v>117</v>
      </c>
      <c r="F257" s="26" t="s">
        <v>117</v>
      </c>
      <c r="G257" s="27" t="s">
        <v>117</v>
      </c>
      <c r="H257" s="33">
        <f>SUM(H258:H265)</f>
        <v>0</v>
      </c>
      <c r="I257" s="33">
        <f>SUM(I258:I265)</f>
        <v>0</v>
      </c>
      <c r="J257" s="33">
        <f>SUM(J258:J265)</f>
        <v>0</v>
      </c>
    </row>
    <row r="258" spans="1:13" ht="24.75" hidden="1" customHeight="1" x14ac:dyDescent="0.25">
      <c r="A258" s="21"/>
      <c r="B258" s="1426" t="s">
        <v>198</v>
      </c>
      <c r="C258" s="1427"/>
      <c r="D258" s="1428"/>
      <c r="E258" s="114" t="s">
        <v>95</v>
      </c>
      <c r="F258" s="71"/>
      <c r="G258" s="7" t="e">
        <f t="shared" ref="G258:G265" si="56">H258/F258</f>
        <v>#DIV/0!</v>
      </c>
      <c r="H258" s="67"/>
      <c r="I258" s="67"/>
      <c r="J258" s="67"/>
    </row>
    <row r="259" spans="1:13" ht="22.5" hidden="1" customHeight="1" x14ac:dyDescent="0.25">
      <c r="A259" s="115"/>
      <c r="B259" s="1460" t="s">
        <v>699</v>
      </c>
      <c r="C259" s="1461"/>
      <c r="D259" s="1462"/>
      <c r="E259" s="114" t="s">
        <v>95</v>
      </c>
      <c r="F259" s="71"/>
      <c r="G259" s="7" t="e">
        <f t="shared" si="56"/>
        <v>#DIV/0!</v>
      </c>
      <c r="H259" s="67"/>
      <c r="I259" s="67"/>
      <c r="J259" s="67"/>
    </row>
    <row r="260" spans="1:13" ht="19.7" hidden="1" customHeight="1" x14ac:dyDescent="0.25">
      <c r="A260" s="115"/>
      <c r="B260" s="1383"/>
      <c r="C260" s="1416"/>
      <c r="D260" s="1384"/>
      <c r="E260" s="114" t="s">
        <v>95</v>
      </c>
      <c r="F260" s="71"/>
      <c r="G260" s="7" t="e">
        <f t="shared" si="56"/>
        <v>#DIV/0!</v>
      </c>
      <c r="H260" s="67"/>
      <c r="I260" s="67"/>
      <c r="J260" s="67"/>
    </row>
    <row r="261" spans="1:13" ht="20.25" hidden="1" customHeight="1" x14ac:dyDescent="0.25">
      <c r="A261" s="115"/>
      <c r="B261" s="1517"/>
      <c r="C261" s="1518"/>
      <c r="D261" s="1519"/>
      <c r="E261" s="114"/>
      <c r="F261" s="71"/>
      <c r="G261" s="7" t="e">
        <f t="shared" si="56"/>
        <v>#DIV/0!</v>
      </c>
      <c r="H261" s="67"/>
      <c r="I261" s="67"/>
      <c r="J261" s="67"/>
    </row>
    <row r="262" spans="1:13" ht="20.25" hidden="1" customHeight="1" x14ac:dyDescent="0.25">
      <c r="A262" s="115"/>
      <c r="B262" s="1383"/>
      <c r="C262" s="1416"/>
      <c r="D262" s="1384"/>
      <c r="E262" s="114"/>
      <c r="F262" s="71"/>
      <c r="G262" s="7" t="e">
        <f t="shared" si="56"/>
        <v>#DIV/0!</v>
      </c>
      <c r="H262" s="67"/>
      <c r="I262" s="67"/>
      <c r="J262" s="67"/>
    </row>
    <row r="263" spans="1:13" ht="19.7" hidden="1" customHeight="1" x14ac:dyDescent="0.25">
      <c r="A263" s="66"/>
      <c r="B263" s="1383" t="s">
        <v>880</v>
      </c>
      <c r="C263" s="1464"/>
      <c r="D263" s="1465"/>
      <c r="E263" s="114" t="s">
        <v>95</v>
      </c>
      <c r="F263" s="71"/>
      <c r="G263" s="7" t="e">
        <f t="shared" si="56"/>
        <v>#DIV/0!</v>
      </c>
      <c r="H263" s="67"/>
      <c r="I263" s="67"/>
      <c r="J263" s="67"/>
    </row>
    <row r="264" spans="1:13" ht="20.25" hidden="1" customHeight="1" x14ac:dyDescent="0.25">
      <c r="A264" s="66"/>
      <c r="B264" s="1383" t="s">
        <v>871</v>
      </c>
      <c r="C264" s="1416"/>
      <c r="D264" s="1384"/>
      <c r="E264" s="114" t="s">
        <v>95</v>
      </c>
      <c r="F264" s="71">
        <v>1</v>
      </c>
      <c r="G264" s="7">
        <f t="shared" si="56"/>
        <v>0</v>
      </c>
      <c r="H264" s="67"/>
      <c r="I264" s="67"/>
      <c r="J264" s="67"/>
    </row>
    <row r="265" spans="1:13" ht="18" hidden="1" customHeight="1" x14ac:dyDescent="0.25">
      <c r="A265" s="66"/>
      <c r="B265" s="1383" t="s">
        <v>870</v>
      </c>
      <c r="C265" s="1464"/>
      <c r="D265" s="1465"/>
      <c r="E265" s="114" t="s">
        <v>95</v>
      </c>
      <c r="F265" s="71"/>
      <c r="G265" s="7" t="e">
        <f t="shared" si="56"/>
        <v>#DIV/0!</v>
      </c>
      <c r="H265" s="67"/>
      <c r="I265" s="67"/>
      <c r="J265" s="67"/>
    </row>
    <row r="266" spans="1:13" ht="19.7" customHeight="1" x14ac:dyDescent="0.25">
      <c r="A266" s="1321" t="s">
        <v>63</v>
      </c>
      <c r="B266" s="1322"/>
      <c r="C266" s="1322"/>
      <c r="D266" s="1322"/>
      <c r="E266" s="1322"/>
      <c r="F266" s="1322"/>
      <c r="G266" s="1323"/>
      <c r="H266" s="9">
        <f>H209+H229+H230+H240+H250+H257</f>
        <v>618846.23</v>
      </c>
      <c r="I266" s="9">
        <f>I209+I229+I230+I240+I250+I257</f>
        <v>0</v>
      </c>
      <c r="J266" s="9">
        <f>J209+J229+J230+J240+J250+J257</f>
        <v>0</v>
      </c>
      <c r="K266" s="90"/>
      <c r="L266" s="90"/>
      <c r="M266" s="90"/>
    </row>
    <row r="267" spans="1:13" ht="21" hidden="1" customHeight="1" x14ac:dyDescent="0.25">
      <c r="J267" s="91"/>
      <c r="K267" s="69"/>
    </row>
    <row r="268" spans="1:13" ht="18.75" customHeight="1" x14ac:dyDescent="0.25">
      <c r="B268" s="1563" t="s">
        <v>139</v>
      </c>
      <c r="C268" s="1563"/>
      <c r="D268" s="1563"/>
      <c r="E268" s="1563"/>
      <c r="F268" s="1563"/>
      <c r="G268" s="1563"/>
      <c r="H268" s="1563"/>
      <c r="I268" s="1563"/>
      <c r="J268" s="1563"/>
    </row>
    <row r="269" spans="1:13" ht="23.45" customHeight="1" x14ac:dyDescent="0.25">
      <c r="A269" s="1360" t="s">
        <v>106</v>
      </c>
      <c r="B269" s="1564" t="s">
        <v>77</v>
      </c>
      <c r="C269" s="1565"/>
      <c r="D269" s="1566"/>
      <c r="E269" s="1418" t="s">
        <v>82</v>
      </c>
      <c r="F269" s="1570" t="s">
        <v>35</v>
      </c>
      <c r="G269" s="1363" t="s">
        <v>111</v>
      </c>
      <c r="H269" s="1358" t="s">
        <v>104</v>
      </c>
      <c r="I269" s="1358"/>
      <c r="J269" s="1358"/>
    </row>
    <row r="270" spans="1:13" ht="23.45" customHeight="1" x14ac:dyDescent="0.25">
      <c r="A270" s="1361"/>
      <c r="B270" s="1567"/>
      <c r="C270" s="1568"/>
      <c r="D270" s="1569"/>
      <c r="E270" s="1418"/>
      <c r="F270" s="1570"/>
      <c r="G270" s="1363"/>
      <c r="H270" s="66">
        <f>H14</f>
        <v>2025</v>
      </c>
      <c r="I270" s="66">
        <f>I14</f>
        <v>2026</v>
      </c>
      <c r="J270" s="66">
        <f>J14</f>
        <v>2027</v>
      </c>
    </row>
    <row r="271" spans="1:13" ht="15.95" customHeight="1" x14ac:dyDescent="0.25">
      <c r="A271" s="80">
        <v>1</v>
      </c>
      <c r="B271" s="1540">
        <v>2</v>
      </c>
      <c r="C271" s="1540"/>
      <c r="D271" s="1540"/>
      <c r="E271" s="1029">
        <v>3</v>
      </c>
      <c r="F271" s="1029">
        <v>4</v>
      </c>
      <c r="G271" s="1029">
        <v>5</v>
      </c>
      <c r="H271" s="1030">
        <v>6</v>
      </c>
      <c r="I271" s="1030">
        <v>7</v>
      </c>
      <c r="J271" s="1030">
        <v>8</v>
      </c>
    </row>
    <row r="272" spans="1:13" ht="19.7" hidden="1" customHeight="1" x14ac:dyDescent="0.25">
      <c r="A272" s="34"/>
      <c r="B272" s="1466" t="s">
        <v>142</v>
      </c>
      <c r="C272" s="1467"/>
      <c r="D272" s="1468"/>
      <c r="E272" s="87" t="s">
        <v>98</v>
      </c>
      <c r="F272" s="93"/>
      <c r="G272" s="7" t="e">
        <f t="shared" ref="G272:G289" si="57">H272/F272</f>
        <v>#DIV/0!</v>
      </c>
      <c r="H272" s="67"/>
      <c r="I272" s="67"/>
      <c r="J272" s="67"/>
    </row>
    <row r="273" spans="1:13" ht="21" hidden="1" customHeight="1" x14ac:dyDescent="0.25">
      <c r="A273" s="34"/>
      <c r="B273" s="1466" t="s">
        <v>633</v>
      </c>
      <c r="C273" s="1467"/>
      <c r="D273" s="1468"/>
      <c r="E273" s="87" t="s">
        <v>634</v>
      </c>
      <c r="F273" s="93"/>
      <c r="G273" s="7" t="e">
        <f t="shared" si="57"/>
        <v>#DIV/0!</v>
      </c>
      <c r="H273" s="67"/>
      <c r="I273" s="67"/>
      <c r="J273" s="67"/>
    </row>
    <row r="274" spans="1:13" ht="24" hidden="1" customHeight="1" x14ac:dyDescent="0.25">
      <c r="A274" s="34"/>
      <c r="B274" s="1466" t="s">
        <v>64</v>
      </c>
      <c r="C274" s="1467"/>
      <c r="D274" s="1468"/>
      <c r="E274" s="87" t="s">
        <v>93</v>
      </c>
      <c r="F274" s="93"/>
      <c r="G274" s="7" t="e">
        <f t="shared" si="57"/>
        <v>#DIV/0!</v>
      </c>
      <c r="H274" s="67"/>
      <c r="I274" s="67"/>
      <c r="J274" s="67"/>
    </row>
    <row r="275" spans="1:13" ht="25.5" hidden="1" customHeight="1" x14ac:dyDescent="0.25">
      <c r="A275" s="34"/>
      <c r="B275" s="1466" t="s">
        <v>140</v>
      </c>
      <c r="C275" s="1467"/>
      <c r="D275" s="1468"/>
      <c r="E275" s="87" t="s">
        <v>96</v>
      </c>
      <c r="F275" s="93"/>
      <c r="G275" s="7" t="e">
        <f t="shared" si="57"/>
        <v>#DIV/0!</v>
      </c>
      <c r="H275" s="67"/>
      <c r="I275" s="67"/>
      <c r="J275" s="67"/>
    </row>
    <row r="276" spans="1:13" ht="28.5" hidden="1" customHeight="1" x14ac:dyDescent="0.25">
      <c r="A276" s="34"/>
      <c r="B276" s="1466" t="s">
        <v>141</v>
      </c>
      <c r="C276" s="1467"/>
      <c r="D276" s="1468"/>
      <c r="E276" s="87" t="s">
        <v>95</v>
      </c>
      <c r="F276" s="93"/>
      <c r="G276" s="7" t="e">
        <f t="shared" si="57"/>
        <v>#DIV/0!</v>
      </c>
      <c r="H276" s="67"/>
      <c r="I276" s="67"/>
      <c r="J276" s="67"/>
    </row>
    <row r="277" spans="1:13" ht="33" hidden="1" customHeight="1" x14ac:dyDescent="0.25">
      <c r="A277" s="34"/>
      <c r="B277" s="1426" t="s">
        <v>188</v>
      </c>
      <c r="C277" s="1427"/>
      <c r="D277" s="1428"/>
      <c r="E277" s="87" t="s">
        <v>95</v>
      </c>
      <c r="F277" s="93"/>
      <c r="G277" s="7" t="e">
        <f t="shared" si="57"/>
        <v>#DIV/0!</v>
      </c>
      <c r="H277" s="67"/>
      <c r="I277" s="67"/>
      <c r="J277" s="67"/>
    </row>
    <row r="278" spans="1:13" ht="17.100000000000001" hidden="1" customHeight="1" x14ac:dyDescent="0.25">
      <c r="A278" s="34"/>
      <c r="B278" s="1469" t="s">
        <v>203</v>
      </c>
      <c r="C278" s="1470"/>
      <c r="D278" s="1471"/>
      <c r="E278" s="87" t="s">
        <v>95</v>
      </c>
      <c r="F278" s="71"/>
      <c r="G278" s="7" t="e">
        <f>H278/F278</f>
        <v>#DIV/0!</v>
      </c>
      <c r="H278" s="67"/>
      <c r="I278" s="67"/>
      <c r="J278" s="67"/>
    </row>
    <row r="279" spans="1:13" ht="24.75" hidden="1" customHeight="1" x14ac:dyDescent="0.25">
      <c r="A279" s="41"/>
      <c r="B279" s="1473" t="s">
        <v>635</v>
      </c>
      <c r="C279" s="1473"/>
      <c r="D279" s="1473"/>
      <c r="E279" s="87" t="s">
        <v>93</v>
      </c>
      <c r="F279" s="71"/>
      <c r="G279" s="7" t="e">
        <f t="shared" si="57"/>
        <v>#DIV/0!</v>
      </c>
      <c r="H279" s="67"/>
      <c r="I279" s="67"/>
      <c r="J279" s="67"/>
    </row>
    <row r="280" spans="1:13" ht="21.75" hidden="1" customHeight="1" x14ac:dyDescent="0.25">
      <c r="A280" s="41"/>
      <c r="B280" s="1624" t="s">
        <v>636</v>
      </c>
      <c r="C280" s="1624"/>
      <c r="D280" s="1624"/>
      <c r="E280" s="87" t="s">
        <v>95</v>
      </c>
      <c r="F280" s="71"/>
      <c r="G280" s="7" t="e">
        <f t="shared" si="57"/>
        <v>#DIV/0!</v>
      </c>
      <c r="H280" s="67"/>
      <c r="I280" s="67"/>
      <c r="J280" s="67"/>
    </row>
    <row r="281" spans="1:13" ht="22.5" hidden="1" customHeight="1" x14ac:dyDescent="0.25">
      <c r="A281" s="41"/>
      <c r="B281" s="1380" t="s">
        <v>881</v>
      </c>
      <c r="C281" s="1380"/>
      <c r="D281" s="1380"/>
      <c r="E281" s="87" t="s">
        <v>93</v>
      </c>
      <c r="F281" s="71"/>
      <c r="G281" s="7" t="e">
        <f t="shared" si="57"/>
        <v>#DIV/0!</v>
      </c>
      <c r="H281" s="67"/>
      <c r="I281" s="67"/>
      <c r="J281" s="67"/>
      <c r="K281" s="94"/>
      <c r="L281" s="94"/>
      <c r="M281" s="94"/>
    </row>
    <row r="282" spans="1:13" ht="24" customHeight="1" x14ac:dyDescent="0.25">
      <c r="A282" s="41"/>
      <c r="B282" s="1380" t="s">
        <v>829</v>
      </c>
      <c r="C282" s="1380"/>
      <c r="D282" s="1380"/>
      <c r="E282" s="87" t="s">
        <v>95</v>
      </c>
      <c r="F282" s="71">
        <v>2</v>
      </c>
      <c r="G282" s="7">
        <f t="shared" si="57"/>
        <v>50000</v>
      </c>
      <c r="H282" s="67">
        <v>100000</v>
      </c>
      <c r="I282" s="67"/>
      <c r="J282" s="67"/>
    </row>
    <row r="283" spans="1:13" ht="30" hidden="1" customHeight="1" x14ac:dyDescent="0.25">
      <c r="A283" s="41"/>
      <c r="B283" s="1383" t="s">
        <v>819</v>
      </c>
      <c r="C283" s="1416"/>
      <c r="D283" s="1384"/>
      <c r="E283" s="87" t="s">
        <v>95</v>
      </c>
      <c r="F283" s="71">
        <v>2</v>
      </c>
      <c r="G283" s="7">
        <f t="shared" si="57"/>
        <v>0</v>
      </c>
      <c r="H283" s="67"/>
      <c r="I283" s="67"/>
      <c r="J283" s="67"/>
    </row>
    <row r="284" spans="1:13" ht="23.45" hidden="1" customHeight="1" x14ac:dyDescent="0.25">
      <c r="A284" s="38"/>
      <c r="B284" s="1502" t="s">
        <v>386</v>
      </c>
      <c r="C284" s="1503"/>
      <c r="D284" s="1504"/>
      <c r="E284" s="39" t="s">
        <v>117</v>
      </c>
      <c r="F284" s="132" t="s">
        <v>117</v>
      </c>
      <c r="G284" s="133" t="s">
        <v>117</v>
      </c>
      <c r="H284" s="40">
        <f>SUM(H272:H283)</f>
        <v>100000</v>
      </c>
      <c r="I284" s="40">
        <f t="shared" ref="I284:J284" si="58">SUM(I272:I283)</f>
        <v>0</v>
      </c>
      <c r="J284" s="40">
        <f t="shared" si="58"/>
        <v>0</v>
      </c>
    </row>
    <row r="285" spans="1:13" ht="19.7" hidden="1" customHeight="1" x14ac:dyDescent="0.25">
      <c r="A285" s="41"/>
      <c r="B285" s="1420" t="s">
        <v>606</v>
      </c>
      <c r="C285" s="1421"/>
      <c r="D285" s="1422"/>
      <c r="E285" s="87" t="s">
        <v>95</v>
      </c>
      <c r="F285" s="71"/>
      <c r="G285" s="7" t="e">
        <f t="shared" si="57"/>
        <v>#DIV/0!</v>
      </c>
      <c r="H285" s="67"/>
      <c r="I285" s="67"/>
      <c r="J285" s="67"/>
    </row>
    <row r="286" spans="1:13" ht="17.25" hidden="1" customHeight="1" x14ac:dyDescent="0.25">
      <c r="A286" s="41"/>
      <c r="B286" s="1383" t="s">
        <v>708</v>
      </c>
      <c r="C286" s="1416"/>
      <c r="D286" s="1384"/>
      <c r="E286" s="87" t="s">
        <v>95</v>
      </c>
      <c r="F286" s="71">
        <v>10</v>
      </c>
      <c r="G286" s="7">
        <f t="shared" si="57"/>
        <v>0</v>
      </c>
      <c r="H286" s="67"/>
      <c r="I286" s="67"/>
      <c r="J286" s="67"/>
    </row>
    <row r="287" spans="1:13" ht="15" hidden="1" customHeight="1" x14ac:dyDescent="0.25">
      <c r="A287" s="41"/>
      <c r="B287" s="1637"/>
      <c r="C287" s="1638"/>
      <c r="D287" s="1639"/>
      <c r="E287" s="87" t="s">
        <v>95</v>
      </c>
      <c r="F287" s="71"/>
      <c r="G287" s="7" t="e">
        <f t="shared" si="57"/>
        <v>#DIV/0!</v>
      </c>
      <c r="H287" s="67"/>
      <c r="I287" s="67"/>
      <c r="J287" s="67"/>
    </row>
    <row r="288" spans="1:13" ht="15" hidden="1" customHeight="1" x14ac:dyDescent="0.25">
      <c r="A288" s="41"/>
      <c r="B288" s="1383"/>
      <c r="C288" s="1416"/>
      <c r="D288" s="1384"/>
      <c r="E288" s="87" t="s">
        <v>95</v>
      </c>
      <c r="F288" s="71"/>
      <c r="G288" s="7" t="e">
        <f t="shared" si="57"/>
        <v>#DIV/0!</v>
      </c>
      <c r="H288" s="67"/>
      <c r="I288" s="67"/>
      <c r="J288" s="67"/>
    </row>
    <row r="289" spans="1:10" ht="15.95" hidden="1" customHeight="1" x14ac:dyDescent="0.25">
      <c r="A289" s="41"/>
      <c r="B289" s="1383"/>
      <c r="C289" s="1416"/>
      <c r="D289" s="1384"/>
      <c r="E289" s="87" t="s">
        <v>95</v>
      </c>
      <c r="F289" s="71"/>
      <c r="G289" s="7" t="e">
        <f t="shared" si="57"/>
        <v>#DIV/0!</v>
      </c>
      <c r="H289" s="67"/>
      <c r="I289" s="67"/>
      <c r="J289" s="67"/>
    </row>
    <row r="290" spans="1:10" ht="17.25" hidden="1" customHeight="1" x14ac:dyDescent="0.25">
      <c r="A290" s="124"/>
      <c r="B290" s="1615" t="s">
        <v>612</v>
      </c>
      <c r="C290" s="1616"/>
      <c r="D290" s="1617"/>
      <c r="E290" s="125" t="s">
        <v>117</v>
      </c>
      <c r="F290" s="126" t="s">
        <v>117</v>
      </c>
      <c r="G290" s="127" t="s">
        <v>117</v>
      </c>
      <c r="H290" s="128">
        <f>SUM(H285:H289)</f>
        <v>0</v>
      </c>
      <c r="I290" s="128">
        <f t="shared" ref="I290:J290" si="59">SUM(I285:I289)</f>
        <v>0</v>
      </c>
      <c r="J290" s="128">
        <f t="shared" si="59"/>
        <v>0</v>
      </c>
    </row>
    <row r="291" spans="1:10" ht="18" customHeight="1" x14ac:dyDescent="0.25">
      <c r="A291" s="1546" t="s">
        <v>65</v>
      </c>
      <c r="B291" s="1547"/>
      <c r="C291" s="1547"/>
      <c r="D291" s="1547"/>
      <c r="E291" s="1547"/>
      <c r="F291" s="1547"/>
      <c r="G291" s="1548"/>
      <c r="H291" s="9">
        <f>H284+H290</f>
        <v>100000</v>
      </c>
      <c r="I291" s="9">
        <f t="shared" ref="I291:J291" si="60">I284+I290</f>
        <v>0</v>
      </c>
      <c r="J291" s="9">
        <f t="shared" si="60"/>
        <v>0</v>
      </c>
    </row>
    <row r="292" spans="1:10" ht="20.25" hidden="1" customHeight="1" x14ac:dyDescent="0.25"/>
    <row r="293" spans="1:10" ht="21.95" hidden="1" customHeight="1" x14ac:dyDescent="0.25">
      <c r="B293" s="1563" t="s">
        <v>143</v>
      </c>
      <c r="C293" s="1563"/>
      <c r="D293" s="1563"/>
      <c r="E293" s="1563"/>
      <c r="F293" s="1563"/>
      <c r="G293" s="1563"/>
      <c r="H293" s="1563"/>
      <c r="I293" s="1563"/>
      <c r="J293" s="1563"/>
    </row>
    <row r="294" spans="1:10" ht="23.45" hidden="1" customHeight="1" x14ac:dyDescent="0.25">
      <c r="A294" s="1360" t="s">
        <v>106</v>
      </c>
      <c r="B294" s="1564" t="s">
        <v>77</v>
      </c>
      <c r="C294" s="1565"/>
      <c r="D294" s="1566"/>
      <c r="E294" s="1418" t="s">
        <v>82</v>
      </c>
      <c r="F294" s="1570" t="s">
        <v>35</v>
      </c>
      <c r="G294" s="1363" t="s">
        <v>111</v>
      </c>
      <c r="H294" s="1358" t="s">
        <v>104</v>
      </c>
      <c r="I294" s="1358"/>
      <c r="J294" s="1358"/>
    </row>
    <row r="295" spans="1:10" ht="23.45" hidden="1" customHeight="1" x14ac:dyDescent="0.25">
      <c r="A295" s="1361"/>
      <c r="B295" s="1567"/>
      <c r="C295" s="1568"/>
      <c r="D295" s="1569"/>
      <c r="E295" s="1418"/>
      <c r="F295" s="1570"/>
      <c r="G295" s="1363"/>
      <c r="H295" s="66">
        <f>H14</f>
        <v>2025</v>
      </c>
      <c r="I295" s="66">
        <f>I14</f>
        <v>2026</v>
      </c>
      <c r="J295" s="66">
        <f>J14</f>
        <v>2027</v>
      </c>
    </row>
    <row r="296" spans="1:10" ht="15.95" hidden="1" customHeight="1" x14ac:dyDescent="0.25">
      <c r="A296" s="80">
        <v>1</v>
      </c>
      <c r="B296" s="1412">
        <v>2</v>
      </c>
      <c r="C296" s="1412"/>
      <c r="D296" s="1412"/>
      <c r="E296" s="81">
        <v>3</v>
      </c>
      <c r="F296" s="81">
        <v>4</v>
      </c>
      <c r="G296" s="81">
        <v>5</v>
      </c>
      <c r="H296" s="113">
        <v>6</v>
      </c>
      <c r="I296" s="113">
        <v>7</v>
      </c>
      <c r="J296" s="113">
        <v>8</v>
      </c>
    </row>
    <row r="297" spans="1:10" ht="17.100000000000001" hidden="1" customHeight="1" x14ac:dyDescent="0.25">
      <c r="A297" s="36">
        <v>1</v>
      </c>
      <c r="B297" s="1474" t="s">
        <v>144</v>
      </c>
      <c r="C297" s="1475"/>
      <c r="D297" s="1476"/>
      <c r="E297" s="25" t="s">
        <v>117</v>
      </c>
      <c r="F297" s="26" t="s">
        <v>117</v>
      </c>
      <c r="G297" s="27" t="s">
        <v>117</v>
      </c>
      <c r="H297" s="28"/>
      <c r="I297" s="28"/>
      <c r="J297" s="28"/>
    </row>
    <row r="298" spans="1:10" ht="17.100000000000001" hidden="1" customHeight="1" x14ac:dyDescent="0.25">
      <c r="A298" s="34"/>
      <c r="B298" s="1383"/>
      <c r="C298" s="1416"/>
      <c r="D298" s="1384"/>
      <c r="E298" s="87" t="s">
        <v>96</v>
      </c>
      <c r="F298" s="93"/>
      <c r="G298" s="67" t="e">
        <f t="shared" ref="G298:G303" si="61">H298/F298</f>
        <v>#DIV/0!</v>
      </c>
      <c r="H298" s="67"/>
      <c r="I298" s="67"/>
      <c r="J298" s="67"/>
    </row>
    <row r="299" spans="1:10" ht="17.100000000000001" hidden="1" customHeight="1" x14ac:dyDescent="0.25">
      <c r="A299" s="34"/>
      <c r="B299" s="1383"/>
      <c r="C299" s="1416"/>
      <c r="D299" s="1384"/>
      <c r="E299" s="87"/>
      <c r="F299" s="93"/>
      <c r="G299" s="67" t="e">
        <f t="shared" si="61"/>
        <v>#DIV/0!</v>
      </c>
      <c r="H299" s="67"/>
      <c r="I299" s="67"/>
      <c r="J299" s="67"/>
    </row>
    <row r="300" spans="1:10" ht="17.100000000000001" hidden="1" customHeight="1" x14ac:dyDescent="0.25">
      <c r="A300" s="34"/>
      <c r="B300" s="1383" t="s">
        <v>66</v>
      </c>
      <c r="C300" s="1416"/>
      <c r="D300" s="1384"/>
      <c r="E300" s="87"/>
      <c r="F300" s="93"/>
      <c r="G300" s="67" t="e">
        <f t="shared" si="61"/>
        <v>#DIV/0!</v>
      </c>
      <c r="H300" s="67"/>
      <c r="I300" s="67"/>
      <c r="J300" s="67"/>
    </row>
    <row r="301" spans="1:10" ht="17.100000000000001" hidden="1" customHeight="1" x14ac:dyDescent="0.25">
      <c r="A301" s="34"/>
      <c r="B301" s="1383"/>
      <c r="C301" s="1416"/>
      <c r="D301" s="1384"/>
      <c r="E301" s="87"/>
      <c r="F301" s="93"/>
      <c r="G301" s="67" t="e">
        <f>H301/F301</f>
        <v>#DIV/0!</v>
      </c>
      <c r="H301" s="67"/>
      <c r="I301" s="67"/>
      <c r="J301" s="67"/>
    </row>
    <row r="302" spans="1:10" ht="17.100000000000001" hidden="1" customHeight="1" x14ac:dyDescent="0.25">
      <c r="A302" s="34"/>
      <c r="B302" s="1383" t="s">
        <v>67</v>
      </c>
      <c r="C302" s="1416"/>
      <c r="D302" s="1384"/>
      <c r="E302" s="87"/>
      <c r="F302" s="71"/>
      <c r="G302" s="67" t="e">
        <f t="shared" si="61"/>
        <v>#DIV/0!</v>
      </c>
      <c r="H302" s="67"/>
      <c r="I302" s="67"/>
      <c r="J302" s="67"/>
    </row>
    <row r="303" spans="1:10" ht="17.100000000000001" hidden="1" customHeight="1" x14ac:dyDescent="0.25">
      <c r="A303" s="34"/>
      <c r="B303" s="1484" t="s">
        <v>68</v>
      </c>
      <c r="C303" s="1484"/>
      <c r="D303" s="1484"/>
      <c r="E303" s="87"/>
      <c r="F303" s="71"/>
      <c r="G303" s="67" t="e">
        <f t="shared" si="61"/>
        <v>#DIV/0!</v>
      </c>
      <c r="H303" s="67"/>
      <c r="I303" s="67"/>
      <c r="J303" s="67"/>
    </row>
    <row r="304" spans="1:10" ht="21.95" hidden="1" customHeight="1" x14ac:dyDescent="0.25">
      <c r="A304" s="1321" t="s">
        <v>69</v>
      </c>
      <c r="B304" s="1322"/>
      <c r="C304" s="1322"/>
      <c r="D304" s="1322"/>
      <c r="E304" s="1322"/>
      <c r="F304" s="1322"/>
      <c r="G304" s="1323"/>
      <c r="H304" s="9">
        <f>SUM(H297:H303)</f>
        <v>0</v>
      </c>
      <c r="I304" s="9">
        <f>SUM(I297:I303)</f>
        <v>0</v>
      </c>
      <c r="J304" s="9">
        <f>SUM(J297:J303)</f>
        <v>0</v>
      </c>
    </row>
    <row r="305" spans="1:10" hidden="1" x14ac:dyDescent="0.25"/>
    <row r="306" spans="1:10" ht="21.95" customHeight="1" x14ac:dyDescent="0.25">
      <c r="B306" s="1563" t="s">
        <v>150</v>
      </c>
      <c r="C306" s="1563"/>
      <c r="D306" s="1563"/>
      <c r="E306" s="1563"/>
      <c r="F306" s="1563"/>
      <c r="G306" s="1563"/>
      <c r="H306" s="1563"/>
      <c r="I306" s="1563"/>
      <c r="J306" s="1563"/>
    </row>
    <row r="307" spans="1:10" ht="23.45" customHeight="1" x14ac:dyDescent="0.25">
      <c r="A307" s="1360" t="s">
        <v>106</v>
      </c>
      <c r="B307" s="1564" t="s">
        <v>77</v>
      </c>
      <c r="C307" s="1565"/>
      <c r="D307" s="1566"/>
      <c r="E307" s="1418" t="s">
        <v>82</v>
      </c>
      <c r="F307" s="1570" t="s">
        <v>35</v>
      </c>
      <c r="G307" s="1363" t="s">
        <v>111</v>
      </c>
      <c r="H307" s="1358" t="s">
        <v>104</v>
      </c>
      <c r="I307" s="1358"/>
      <c r="J307" s="1358"/>
    </row>
    <row r="308" spans="1:10" ht="23.45" customHeight="1" x14ac:dyDescent="0.25">
      <c r="A308" s="1361"/>
      <c r="B308" s="1567"/>
      <c r="C308" s="1568"/>
      <c r="D308" s="1569"/>
      <c r="E308" s="1418"/>
      <c r="F308" s="1570"/>
      <c r="G308" s="1363"/>
      <c r="H308" s="66">
        <f>H14</f>
        <v>2025</v>
      </c>
      <c r="I308" s="66">
        <f>I14</f>
        <v>2026</v>
      </c>
      <c r="J308" s="66">
        <f>J14</f>
        <v>2027</v>
      </c>
    </row>
    <row r="309" spans="1:10" ht="15.95" customHeight="1" x14ac:dyDescent="0.25">
      <c r="A309" s="80">
        <v>1</v>
      </c>
      <c r="B309" s="1412">
        <v>2</v>
      </c>
      <c r="C309" s="1412"/>
      <c r="D309" s="1412"/>
      <c r="E309" s="81">
        <v>3</v>
      </c>
      <c r="F309" s="81">
        <v>4</v>
      </c>
      <c r="G309" s="81">
        <v>5</v>
      </c>
      <c r="H309" s="113">
        <v>6</v>
      </c>
      <c r="I309" s="113">
        <v>7</v>
      </c>
      <c r="J309" s="113">
        <v>8</v>
      </c>
    </row>
    <row r="310" spans="1:10" ht="17.100000000000001" hidden="1" customHeight="1" x14ac:dyDescent="0.25">
      <c r="A310" s="34">
        <v>1</v>
      </c>
      <c r="B310" s="1383" t="s">
        <v>145</v>
      </c>
      <c r="C310" s="1416"/>
      <c r="D310" s="1384"/>
      <c r="E310" s="87" t="s">
        <v>96</v>
      </c>
      <c r="F310" s="93"/>
      <c r="G310" s="67" t="e">
        <f t="shared" ref="G310:G369" si="62">H310/F310</f>
        <v>#DIV/0!</v>
      </c>
      <c r="H310" s="97"/>
      <c r="I310" s="97"/>
      <c r="J310" s="97"/>
    </row>
    <row r="311" spans="1:10" ht="17.100000000000001" hidden="1" customHeight="1" x14ac:dyDescent="0.25">
      <c r="A311" s="134">
        <v>2</v>
      </c>
      <c r="B311" s="1477" t="s">
        <v>146</v>
      </c>
      <c r="C311" s="1478"/>
      <c r="D311" s="1479"/>
      <c r="E311" s="135" t="s">
        <v>117</v>
      </c>
      <c r="F311" s="136" t="s">
        <v>117</v>
      </c>
      <c r="G311" s="137" t="s">
        <v>117</v>
      </c>
      <c r="H311" s="128">
        <f>SUM(H312:H315)</f>
        <v>0</v>
      </c>
      <c r="I311" s="128">
        <f t="shared" ref="I311:J311" si="63">SUM(I312:I315)</f>
        <v>0</v>
      </c>
      <c r="J311" s="128">
        <f t="shared" si="63"/>
        <v>0</v>
      </c>
    </row>
    <row r="312" spans="1:10" ht="17.100000000000001" hidden="1" customHeight="1" x14ac:dyDescent="0.25">
      <c r="A312" s="34"/>
      <c r="B312" s="1488"/>
      <c r="C312" s="1485"/>
      <c r="D312" s="1485"/>
      <c r="E312" s="87" t="s">
        <v>96</v>
      </c>
      <c r="F312" s="93"/>
      <c r="G312" s="67" t="e">
        <f t="shared" si="62"/>
        <v>#DIV/0!</v>
      </c>
      <c r="H312" s="67"/>
      <c r="I312" s="67"/>
      <c r="J312" s="67"/>
    </row>
    <row r="313" spans="1:10" ht="17.100000000000001" hidden="1" customHeight="1" x14ac:dyDescent="0.25">
      <c r="A313" s="34"/>
      <c r="B313" s="1488"/>
      <c r="C313" s="1485"/>
      <c r="D313" s="1485"/>
      <c r="E313" s="87" t="s">
        <v>96</v>
      </c>
      <c r="F313" s="93"/>
      <c r="G313" s="67" t="e">
        <f t="shared" si="62"/>
        <v>#DIV/0!</v>
      </c>
      <c r="H313" s="67"/>
      <c r="I313" s="67"/>
      <c r="J313" s="67"/>
    </row>
    <row r="314" spans="1:10" ht="17.100000000000001" hidden="1" customHeight="1" x14ac:dyDescent="0.25">
      <c r="A314" s="34"/>
      <c r="B314" s="1488"/>
      <c r="C314" s="1485"/>
      <c r="D314" s="1485"/>
      <c r="E314" s="87" t="s">
        <v>96</v>
      </c>
      <c r="F314" s="93"/>
      <c r="G314" s="67" t="e">
        <f t="shared" si="62"/>
        <v>#DIV/0!</v>
      </c>
      <c r="H314" s="67"/>
      <c r="I314" s="67"/>
      <c r="J314" s="67"/>
    </row>
    <row r="315" spans="1:10" ht="17.100000000000001" hidden="1" customHeight="1" x14ac:dyDescent="0.25">
      <c r="A315" s="34"/>
      <c r="B315" s="1488"/>
      <c r="C315" s="1485"/>
      <c r="D315" s="1485"/>
      <c r="E315" s="87" t="s">
        <v>96</v>
      </c>
      <c r="F315" s="93"/>
      <c r="G315" s="67" t="e">
        <f>H315/F315</f>
        <v>#DIV/0!</v>
      </c>
      <c r="H315" s="67"/>
      <c r="I315" s="67"/>
      <c r="J315" s="67"/>
    </row>
    <row r="316" spans="1:10" ht="17.100000000000001" hidden="1" customHeight="1" x14ac:dyDescent="0.25">
      <c r="A316" s="134">
        <v>3</v>
      </c>
      <c r="B316" s="1477" t="s">
        <v>147</v>
      </c>
      <c r="C316" s="1478"/>
      <c r="D316" s="1479"/>
      <c r="E316" s="135" t="s">
        <v>117</v>
      </c>
      <c r="F316" s="136" t="s">
        <v>117</v>
      </c>
      <c r="G316" s="137" t="s">
        <v>117</v>
      </c>
      <c r="H316" s="128">
        <f>SUM(H317:H319)</f>
        <v>0</v>
      </c>
      <c r="I316" s="128">
        <f t="shared" ref="I316:J316" si="64">SUM(I317:I319)</f>
        <v>0</v>
      </c>
      <c r="J316" s="128">
        <f t="shared" si="64"/>
        <v>0</v>
      </c>
    </row>
    <row r="317" spans="1:10" ht="17.100000000000001" hidden="1" customHeight="1" x14ac:dyDescent="0.25">
      <c r="A317" s="34"/>
      <c r="B317" s="1484"/>
      <c r="C317" s="1484"/>
      <c r="D317" s="1484"/>
      <c r="E317" s="87" t="s">
        <v>96</v>
      </c>
      <c r="F317" s="71"/>
      <c r="G317" s="67" t="e">
        <f t="shared" si="62"/>
        <v>#DIV/0!</v>
      </c>
      <c r="H317" s="67"/>
      <c r="I317" s="67"/>
      <c r="J317" s="67"/>
    </row>
    <row r="318" spans="1:10" ht="17.100000000000001" hidden="1" customHeight="1" x14ac:dyDescent="0.25">
      <c r="A318" s="34"/>
      <c r="B318" s="1484"/>
      <c r="C318" s="1484"/>
      <c r="D318" s="1484"/>
      <c r="E318" s="87" t="s">
        <v>96</v>
      </c>
      <c r="F318" s="71"/>
      <c r="G318" s="67" t="e">
        <f t="shared" si="62"/>
        <v>#DIV/0!</v>
      </c>
      <c r="H318" s="67"/>
      <c r="I318" s="67"/>
      <c r="J318" s="67"/>
    </row>
    <row r="319" spans="1:10" ht="17.100000000000001" hidden="1" customHeight="1" x14ac:dyDescent="0.25">
      <c r="A319" s="34"/>
      <c r="B319" s="1484"/>
      <c r="C319" s="1484"/>
      <c r="D319" s="1484"/>
      <c r="E319" s="87" t="s">
        <v>96</v>
      </c>
      <c r="F319" s="71"/>
      <c r="G319" s="67" t="e">
        <f t="shared" si="62"/>
        <v>#DIV/0!</v>
      </c>
      <c r="H319" s="67"/>
      <c r="I319" s="67"/>
      <c r="J319" s="67"/>
    </row>
    <row r="320" spans="1:10" ht="17.100000000000001" hidden="1" customHeight="1" x14ac:dyDescent="0.25">
      <c r="A320" s="36">
        <v>4</v>
      </c>
      <c r="B320" s="1474" t="s">
        <v>148</v>
      </c>
      <c r="C320" s="1475"/>
      <c r="D320" s="1476"/>
      <c r="E320" s="25" t="s">
        <v>117</v>
      </c>
      <c r="F320" s="26" t="s">
        <v>117</v>
      </c>
      <c r="G320" s="27" t="s">
        <v>117</v>
      </c>
      <c r="H320" s="33">
        <f>SUM(H321:H338)</f>
        <v>0</v>
      </c>
      <c r="I320" s="33">
        <f t="shared" ref="I320:J320" si="65">SUM(I321:I338)</f>
        <v>0</v>
      </c>
      <c r="J320" s="33">
        <f t="shared" si="65"/>
        <v>0</v>
      </c>
    </row>
    <row r="321" spans="1:10" ht="17.100000000000001" hidden="1" customHeight="1" x14ac:dyDescent="0.25">
      <c r="A321" s="34"/>
      <c r="B321" s="1485" t="s">
        <v>782</v>
      </c>
      <c r="C321" s="1485"/>
      <c r="D321" s="1485"/>
      <c r="E321" s="87" t="s">
        <v>96</v>
      </c>
      <c r="F321" s="71">
        <v>2</v>
      </c>
      <c r="G321" s="67">
        <f t="shared" ref="G321:G329" si="66">H321/F321</f>
        <v>0</v>
      </c>
      <c r="H321" s="67"/>
      <c r="I321" s="67"/>
      <c r="J321" s="67"/>
    </row>
    <row r="322" spans="1:10" ht="17.100000000000001" hidden="1" customHeight="1" x14ac:dyDescent="0.25">
      <c r="A322" s="34"/>
      <c r="B322" s="1485" t="s">
        <v>796</v>
      </c>
      <c r="C322" s="1485"/>
      <c r="D322" s="1485"/>
      <c r="E322" s="87" t="s">
        <v>96</v>
      </c>
      <c r="F322" s="71">
        <v>10</v>
      </c>
      <c r="G322" s="67">
        <f t="shared" si="66"/>
        <v>0</v>
      </c>
      <c r="H322" s="101"/>
      <c r="I322" s="67"/>
      <c r="J322" s="67"/>
    </row>
    <row r="323" spans="1:10" ht="17.100000000000001" hidden="1" customHeight="1" x14ac:dyDescent="0.25">
      <c r="A323" s="34"/>
      <c r="B323" s="1486" t="s">
        <v>797</v>
      </c>
      <c r="C323" s="1487"/>
      <c r="D323" s="1488"/>
      <c r="E323" s="87" t="s">
        <v>96</v>
      </c>
      <c r="F323" s="71">
        <v>20</v>
      </c>
      <c r="G323" s="67">
        <f t="shared" si="66"/>
        <v>0</v>
      </c>
      <c r="H323" s="67"/>
      <c r="I323" s="67"/>
      <c r="J323" s="67"/>
    </row>
    <row r="324" spans="1:10" ht="17.100000000000001" hidden="1" customHeight="1" x14ac:dyDescent="0.25">
      <c r="A324" s="34"/>
      <c r="B324" s="1530" t="s">
        <v>777</v>
      </c>
      <c r="C324" s="1530"/>
      <c r="D324" s="1530"/>
      <c r="E324" s="87" t="s">
        <v>96</v>
      </c>
      <c r="F324" s="71">
        <v>4</v>
      </c>
      <c r="G324" s="67">
        <f t="shared" si="66"/>
        <v>0</v>
      </c>
      <c r="H324" s="67"/>
      <c r="I324" s="67"/>
      <c r="J324" s="67"/>
    </row>
    <row r="325" spans="1:10" ht="17.100000000000001" hidden="1" customHeight="1" x14ac:dyDescent="0.25">
      <c r="A325" s="34"/>
      <c r="B325" s="1530" t="s">
        <v>778</v>
      </c>
      <c r="C325" s="1530"/>
      <c r="D325" s="1530"/>
      <c r="E325" s="87" t="s">
        <v>96</v>
      </c>
      <c r="F325" s="71">
        <v>10</v>
      </c>
      <c r="G325" s="67">
        <f t="shared" si="66"/>
        <v>0</v>
      </c>
      <c r="H325" s="67"/>
      <c r="I325" s="67"/>
      <c r="J325" s="67"/>
    </row>
    <row r="326" spans="1:10" ht="17.100000000000001" hidden="1" customHeight="1" x14ac:dyDescent="0.25">
      <c r="A326" s="34"/>
      <c r="B326" s="1530" t="s">
        <v>784</v>
      </c>
      <c r="C326" s="1530"/>
      <c r="D326" s="1530"/>
      <c r="E326" s="87" t="s">
        <v>96</v>
      </c>
      <c r="F326" s="71">
        <v>1</v>
      </c>
      <c r="G326" s="67">
        <f t="shared" si="66"/>
        <v>0</v>
      </c>
      <c r="H326" s="67"/>
      <c r="I326" s="67"/>
      <c r="J326" s="67"/>
    </row>
    <row r="327" spans="1:10" ht="17.100000000000001" hidden="1" customHeight="1" x14ac:dyDescent="0.25">
      <c r="A327" s="34"/>
      <c r="B327" s="1383" t="s">
        <v>783</v>
      </c>
      <c r="C327" s="1416"/>
      <c r="D327" s="1384"/>
      <c r="E327" s="87" t="s">
        <v>96</v>
      </c>
      <c r="F327" s="71">
        <v>15</v>
      </c>
      <c r="G327" s="67">
        <f t="shared" si="66"/>
        <v>0</v>
      </c>
      <c r="H327" s="67"/>
      <c r="I327" s="67"/>
      <c r="J327" s="67"/>
    </row>
    <row r="328" spans="1:10" ht="17.100000000000001" hidden="1" customHeight="1" x14ac:dyDescent="0.25">
      <c r="A328" s="34"/>
      <c r="B328" s="1485" t="s">
        <v>785</v>
      </c>
      <c r="C328" s="1485"/>
      <c r="D328" s="1485"/>
      <c r="E328" s="87" t="s">
        <v>96</v>
      </c>
      <c r="F328" s="71">
        <v>1</v>
      </c>
      <c r="G328" s="67">
        <f t="shared" si="66"/>
        <v>0</v>
      </c>
      <c r="H328" s="67"/>
      <c r="I328" s="67"/>
      <c r="J328" s="67"/>
    </row>
    <row r="329" spans="1:10" ht="17.100000000000001" hidden="1" customHeight="1" x14ac:dyDescent="0.25">
      <c r="A329" s="34"/>
      <c r="B329" s="1530" t="s">
        <v>786</v>
      </c>
      <c r="C329" s="1530"/>
      <c r="D329" s="1530"/>
      <c r="E329" s="87" t="s">
        <v>96</v>
      </c>
      <c r="F329" s="71">
        <v>15</v>
      </c>
      <c r="G329" s="67">
        <f t="shared" si="66"/>
        <v>0</v>
      </c>
      <c r="H329" s="67"/>
      <c r="I329" s="67"/>
      <c r="J329" s="67"/>
    </row>
    <row r="330" spans="1:10" ht="17.100000000000001" hidden="1" customHeight="1" x14ac:dyDescent="0.25">
      <c r="A330" s="34"/>
      <c r="B330" s="1531"/>
      <c r="C330" s="1531"/>
      <c r="D330" s="1531"/>
      <c r="E330" s="87" t="s">
        <v>96</v>
      </c>
      <c r="F330" s="71"/>
      <c r="G330" s="67" t="e">
        <f t="shared" si="62"/>
        <v>#DIV/0!</v>
      </c>
      <c r="H330" s="67"/>
      <c r="I330" s="67"/>
      <c r="J330" s="67"/>
    </row>
    <row r="331" spans="1:10" ht="17.100000000000001" hidden="1" customHeight="1" x14ac:dyDescent="0.25">
      <c r="A331" s="34"/>
      <c r="B331" s="1532"/>
      <c r="C331" s="1533"/>
      <c r="D331" s="1533"/>
      <c r="E331" s="87" t="s">
        <v>96</v>
      </c>
      <c r="F331" s="71"/>
      <c r="G331" s="67" t="e">
        <f t="shared" si="62"/>
        <v>#DIV/0!</v>
      </c>
      <c r="H331" s="67"/>
      <c r="I331" s="67"/>
      <c r="J331" s="67"/>
    </row>
    <row r="332" spans="1:10" ht="17.100000000000001" hidden="1" customHeight="1" x14ac:dyDescent="0.25">
      <c r="A332" s="34"/>
      <c r="B332" s="1643"/>
      <c r="C332" s="1644"/>
      <c r="D332" s="1644"/>
      <c r="E332" s="87" t="s">
        <v>96</v>
      </c>
      <c r="F332" s="71"/>
      <c r="G332" s="67" t="e">
        <f t="shared" si="62"/>
        <v>#DIV/0!</v>
      </c>
      <c r="H332" s="67"/>
      <c r="I332" s="67"/>
      <c r="J332" s="67"/>
    </row>
    <row r="333" spans="1:10" ht="17.100000000000001" hidden="1" customHeight="1" x14ac:dyDescent="0.25">
      <c r="A333" s="34"/>
      <c r="B333" s="1532"/>
      <c r="C333" s="1533"/>
      <c r="D333" s="1533"/>
      <c r="E333" s="87" t="s">
        <v>96</v>
      </c>
      <c r="F333" s="71"/>
      <c r="G333" s="67" t="e">
        <f t="shared" si="62"/>
        <v>#DIV/0!</v>
      </c>
      <c r="H333" s="67"/>
      <c r="I333" s="67"/>
      <c r="J333" s="67"/>
    </row>
    <row r="334" spans="1:10" ht="17.100000000000001" hidden="1" customHeight="1" x14ac:dyDescent="0.25">
      <c r="A334" s="34"/>
      <c r="B334" s="1517"/>
      <c r="C334" s="1518"/>
      <c r="D334" s="1519"/>
      <c r="E334" s="87" t="s">
        <v>96</v>
      </c>
      <c r="F334" s="71"/>
      <c r="G334" s="67" t="e">
        <f t="shared" si="62"/>
        <v>#DIV/0!</v>
      </c>
      <c r="H334" s="67"/>
      <c r="I334" s="67"/>
      <c r="J334" s="67"/>
    </row>
    <row r="335" spans="1:10" ht="17.100000000000001" hidden="1" customHeight="1" x14ac:dyDescent="0.25">
      <c r="A335" s="34"/>
      <c r="B335" s="1517"/>
      <c r="C335" s="1518"/>
      <c r="D335" s="1519"/>
      <c r="E335" s="87" t="s">
        <v>96</v>
      </c>
      <c r="F335" s="71"/>
      <c r="G335" s="67" t="e">
        <f t="shared" si="62"/>
        <v>#DIV/0!</v>
      </c>
      <c r="H335" s="67"/>
      <c r="I335" s="67"/>
      <c r="J335" s="67"/>
    </row>
    <row r="336" spans="1:10" ht="17.100000000000001" hidden="1" customHeight="1" x14ac:dyDescent="0.25">
      <c r="A336" s="34"/>
      <c r="B336" s="1517"/>
      <c r="C336" s="1518"/>
      <c r="D336" s="1519"/>
      <c r="E336" s="87" t="s">
        <v>96</v>
      </c>
      <c r="F336" s="71"/>
      <c r="G336" s="67" t="e">
        <f t="shared" si="62"/>
        <v>#DIV/0!</v>
      </c>
      <c r="H336" s="67"/>
      <c r="I336" s="67"/>
      <c r="J336" s="67"/>
    </row>
    <row r="337" spans="1:10" ht="17.100000000000001" hidden="1" customHeight="1" x14ac:dyDescent="0.25">
      <c r="A337" s="34"/>
      <c r="B337" s="1517"/>
      <c r="C337" s="1518"/>
      <c r="D337" s="1519"/>
      <c r="E337" s="87" t="s">
        <v>96</v>
      </c>
      <c r="F337" s="71"/>
      <c r="G337" s="67" t="e">
        <f t="shared" si="62"/>
        <v>#DIV/0!</v>
      </c>
      <c r="H337" s="67"/>
      <c r="I337" s="67"/>
      <c r="J337" s="67"/>
    </row>
    <row r="338" spans="1:10" ht="17.100000000000001" hidden="1" customHeight="1" x14ac:dyDescent="0.25">
      <c r="A338" s="34"/>
      <c r="B338" s="1517"/>
      <c r="C338" s="1518"/>
      <c r="D338" s="1519"/>
      <c r="E338" s="87" t="s">
        <v>96</v>
      </c>
      <c r="F338" s="71"/>
      <c r="G338" s="67" t="e">
        <f t="shared" si="62"/>
        <v>#DIV/0!</v>
      </c>
      <c r="H338" s="67"/>
      <c r="I338" s="67"/>
      <c r="J338" s="67"/>
    </row>
    <row r="339" spans="1:10" ht="17.100000000000001" hidden="1" customHeight="1" x14ac:dyDescent="0.25">
      <c r="A339" s="124"/>
      <c r="B339" s="1615" t="s">
        <v>317</v>
      </c>
      <c r="C339" s="1616"/>
      <c r="D339" s="1617"/>
      <c r="E339" s="125" t="s">
        <v>117</v>
      </c>
      <c r="F339" s="126" t="s">
        <v>117</v>
      </c>
      <c r="G339" s="127" t="s">
        <v>117</v>
      </c>
      <c r="H339" s="128">
        <f>H310+H311+H316+H320</f>
        <v>0</v>
      </c>
      <c r="I339" s="128">
        <f t="shared" ref="I339:J339" si="67">I310+I311+I316+I320</f>
        <v>0</v>
      </c>
      <c r="J339" s="128">
        <f t="shared" si="67"/>
        <v>0</v>
      </c>
    </row>
    <row r="340" spans="1:10" ht="17.100000000000001" hidden="1" customHeight="1" x14ac:dyDescent="0.25">
      <c r="A340" s="34"/>
      <c r="B340" s="1463"/>
      <c r="C340" s="1464"/>
      <c r="D340" s="1465"/>
      <c r="E340" s="87"/>
      <c r="F340" s="71"/>
      <c r="G340" s="67"/>
      <c r="H340" s="67"/>
      <c r="I340" s="67"/>
      <c r="J340" s="67"/>
    </row>
    <row r="341" spans="1:10" ht="17.100000000000001" hidden="1" customHeight="1" x14ac:dyDescent="0.25">
      <c r="A341" s="247" t="s">
        <v>318</v>
      </c>
      <c r="B341" s="1474" t="s">
        <v>146</v>
      </c>
      <c r="C341" s="1475"/>
      <c r="D341" s="1476"/>
      <c r="E341" s="25" t="s">
        <v>117</v>
      </c>
      <c r="F341" s="26" t="s">
        <v>117</v>
      </c>
      <c r="G341" s="27" t="s">
        <v>117</v>
      </c>
      <c r="H341" s="33">
        <f>SUM(H342:H344)</f>
        <v>0</v>
      </c>
      <c r="I341" s="33">
        <f t="shared" ref="I341:J341" si="68">SUM(I342:I344)</f>
        <v>0</v>
      </c>
      <c r="J341" s="33">
        <f t="shared" si="68"/>
        <v>0</v>
      </c>
    </row>
    <row r="342" spans="1:10" ht="17.100000000000001" hidden="1" customHeight="1" x14ac:dyDescent="0.25">
      <c r="A342" s="34"/>
      <c r="B342" s="1383"/>
      <c r="C342" s="1416"/>
      <c r="D342" s="1384"/>
      <c r="E342" s="87" t="s">
        <v>96</v>
      </c>
      <c r="F342" s="93"/>
      <c r="G342" s="67" t="e">
        <f t="shared" si="62"/>
        <v>#DIV/0!</v>
      </c>
      <c r="H342" s="67"/>
      <c r="I342" s="67"/>
      <c r="J342" s="67"/>
    </row>
    <row r="343" spans="1:10" ht="17.100000000000001" hidden="1" customHeight="1" x14ac:dyDescent="0.25">
      <c r="A343" s="34"/>
      <c r="B343" s="1383"/>
      <c r="C343" s="1416"/>
      <c r="D343" s="1384"/>
      <c r="E343" s="87" t="s">
        <v>96</v>
      </c>
      <c r="F343" s="93"/>
      <c r="G343" s="67" t="e">
        <f t="shared" si="62"/>
        <v>#DIV/0!</v>
      </c>
      <c r="H343" s="67"/>
      <c r="I343" s="67"/>
      <c r="J343" s="67"/>
    </row>
    <row r="344" spans="1:10" ht="17.100000000000001" hidden="1" customHeight="1" x14ac:dyDescent="0.25">
      <c r="A344" s="34"/>
      <c r="B344" s="1383"/>
      <c r="C344" s="1416"/>
      <c r="D344" s="1384"/>
      <c r="E344" s="87" t="s">
        <v>96</v>
      </c>
      <c r="F344" s="93"/>
      <c r="G344" s="67" t="e">
        <f>H344/F344</f>
        <v>#DIV/0!</v>
      </c>
      <c r="H344" s="67"/>
      <c r="I344" s="67"/>
      <c r="J344" s="67"/>
    </row>
    <row r="345" spans="1:10" ht="17.100000000000001" hidden="1" customHeight="1" x14ac:dyDescent="0.25">
      <c r="A345" s="247" t="s">
        <v>319</v>
      </c>
      <c r="B345" s="1474" t="s">
        <v>147</v>
      </c>
      <c r="C345" s="1475"/>
      <c r="D345" s="1476"/>
      <c r="E345" s="25" t="s">
        <v>117</v>
      </c>
      <c r="F345" s="26" t="s">
        <v>117</v>
      </c>
      <c r="G345" s="27" t="s">
        <v>117</v>
      </c>
      <c r="H345" s="33">
        <f>SUM(H346:H348)</f>
        <v>0</v>
      </c>
      <c r="I345" s="33">
        <f t="shared" ref="I345:J345" si="69">SUM(I346:I348)</f>
        <v>0</v>
      </c>
      <c r="J345" s="33">
        <f t="shared" si="69"/>
        <v>0</v>
      </c>
    </row>
    <row r="346" spans="1:10" ht="17.100000000000001" hidden="1" customHeight="1" x14ac:dyDescent="0.25">
      <c r="A346" s="248"/>
      <c r="B346" s="1484"/>
      <c r="C346" s="1484"/>
      <c r="D346" s="1484"/>
      <c r="E346" s="87" t="s">
        <v>96</v>
      </c>
      <c r="F346" s="71"/>
      <c r="G346" s="67" t="e">
        <f t="shared" si="62"/>
        <v>#DIV/0!</v>
      </c>
      <c r="H346" s="67"/>
      <c r="I346" s="67"/>
      <c r="J346" s="67"/>
    </row>
    <row r="347" spans="1:10" ht="17.100000000000001" hidden="1" customHeight="1" x14ac:dyDescent="0.25">
      <c r="A347" s="248"/>
      <c r="B347" s="1484"/>
      <c r="C347" s="1484"/>
      <c r="D347" s="1484"/>
      <c r="E347" s="87" t="s">
        <v>96</v>
      </c>
      <c r="F347" s="71"/>
      <c r="G347" s="67" t="e">
        <f t="shared" si="62"/>
        <v>#DIV/0!</v>
      </c>
      <c r="H347" s="67"/>
      <c r="I347" s="67"/>
      <c r="J347" s="67"/>
    </row>
    <row r="348" spans="1:10" ht="17.100000000000001" hidden="1" customHeight="1" x14ac:dyDescent="0.25">
      <c r="A348" s="248"/>
      <c r="B348" s="1484"/>
      <c r="C348" s="1484"/>
      <c r="D348" s="1484"/>
      <c r="E348" s="87" t="s">
        <v>96</v>
      </c>
      <c r="F348" s="71"/>
      <c r="G348" s="67" t="e">
        <f t="shared" si="62"/>
        <v>#DIV/0!</v>
      </c>
      <c r="H348" s="67"/>
      <c r="I348" s="67"/>
      <c r="J348" s="67"/>
    </row>
    <row r="349" spans="1:10" ht="17.100000000000001" customHeight="1" x14ac:dyDescent="0.25">
      <c r="A349" s="247" t="s">
        <v>320</v>
      </c>
      <c r="B349" s="1474" t="s">
        <v>148</v>
      </c>
      <c r="C349" s="1475"/>
      <c r="D349" s="1476"/>
      <c r="E349" s="25" t="s">
        <v>117</v>
      </c>
      <c r="F349" s="26" t="s">
        <v>117</v>
      </c>
      <c r="G349" s="27" t="s">
        <v>117</v>
      </c>
      <c r="H349" s="33">
        <f>SUM(H350:H369)</f>
        <v>1200000</v>
      </c>
      <c r="I349" s="33">
        <f t="shared" ref="I349:J349" si="70">SUM(I350:I369)</f>
        <v>0</v>
      </c>
      <c r="J349" s="33">
        <f t="shared" si="70"/>
        <v>0</v>
      </c>
    </row>
    <row r="350" spans="1:10" ht="16.5" hidden="1" customHeight="1" x14ac:dyDescent="0.25">
      <c r="A350" s="248"/>
      <c r="B350" s="1532" t="s">
        <v>816</v>
      </c>
      <c r="C350" s="1533"/>
      <c r="D350" s="1534"/>
      <c r="E350" s="87" t="s">
        <v>96</v>
      </c>
      <c r="F350" s="71">
        <v>8</v>
      </c>
      <c r="G350" s="67">
        <f t="shared" si="62"/>
        <v>0</v>
      </c>
      <c r="H350" s="67"/>
      <c r="I350" s="67"/>
      <c r="J350" s="67"/>
    </row>
    <row r="351" spans="1:10" ht="17.100000000000001" hidden="1" customHeight="1" x14ac:dyDescent="0.25">
      <c r="A351" s="248"/>
      <c r="B351" s="1485"/>
      <c r="C351" s="1485"/>
      <c r="D351" s="1485"/>
      <c r="E351" s="87" t="s">
        <v>96</v>
      </c>
      <c r="F351" s="71"/>
      <c r="G351" s="67" t="e">
        <f t="shared" si="62"/>
        <v>#DIV/0!</v>
      </c>
      <c r="H351" s="67"/>
      <c r="I351" s="67"/>
      <c r="J351" s="67"/>
    </row>
    <row r="352" spans="1:10" ht="17.100000000000001" hidden="1" customHeight="1" x14ac:dyDescent="0.25">
      <c r="A352" s="248"/>
      <c r="B352" s="1485"/>
      <c r="C352" s="1485"/>
      <c r="D352" s="1485"/>
      <c r="E352" s="87" t="s">
        <v>96</v>
      </c>
      <c r="F352" s="71"/>
      <c r="G352" s="67" t="e">
        <f t="shared" si="62"/>
        <v>#DIV/0!</v>
      </c>
      <c r="H352" s="101"/>
      <c r="I352" s="67"/>
      <c r="J352" s="67"/>
    </row>
    <row r="353" spans="1:10" ht="17.100000000000001" hidden="1" customHeight="1" x14ac:dyDescent="0.25">
      <c r="A353" s="248"/>
      <c r="B353" s="1486" t="s">
        <v>832</v>
      </c>
      <c r="C353" s="1487"/>
      <c r="D353" s="1488"/>
      <c r="E353" s="87" t="s">
        <v>96</v>
      </c>
      <c r="F353" s="71"/>
      <c r="G353" s="67" t="e">
        <f t="shared" si="62"/>
        <v>#DIV/0!</v>
      </c>
      <c r="H353" s="67"/>
      <c r="I353" s="67"/>
      <c r="J353" s="67"/>
    </row>
    <row r="354" spans="1:10" ht="33.950000000000003" hidden="1" customHeight="1" x14ac:dyDescent="0.25">
      <c r="A354" s="248"/>
      <c r="B354" s="1531" t="s">
        <v>850</v>
      </c>
      <c r="C354" s="1531"/>
      <c r="D354" s="1531"/>
      <c r="E354" s="87" t="s">
        <v>96</v>
      </c>
      <c r="F354" s="71"/>
      <c r="G354" s="67" t="e">
        <f t="shared" si="62"/>
        <v>#DIV/0!</v>
      </c>
      <c r="H354" s="67"/>
      <c r="I354" s="67"/>
      <c r="J354" s="67"/>
    </row>
    <row r="355" spans="1:10" ht="17.100000000000001" hidden="1" customHeight="1" x14ac:dyDescent="0.25">
      <c r="A355" s="248"/>
      <c r="B355" s="1531" t="s">
        <v>831</v>
      </c>
      <c r="C355" s="1531"/>
      <c r="D355" s="1531"/>
      <c r="E355" s="87" t="s">
        <v>96</v>
      </c>
      <c r="F355" s="71"/>
      <c r="G355" s="67" t="e">
        <f t="shared" si="62"/>
        <v>#DIV/0!</v>
      </c>
      <c r="H355" s="67"/>
      <c r="I355" s="67"/>
      <c r="J355" s="67"/>
    </row>
    <row r="356" spans="1:10" ht="17.100000000000001" hidden="1" customHeight="1" x14ac:dyDescent="0.25">
      <c r="A356" s="248"/>
      <c r="B356" s="1531" t="s">
        <v>891</v>
      </c>
      <c r="C356" s="1531"/>
      <c r="D356" s="1531"/>
      <c r="E356" s="87" t="s">
        <v>96</v>
      </c>
      <c r="F356" s="71"/>
      <c r="G356" s="67" t="e">
        <f t="shared" si="62"/>
        <v>#DIV/0!</v>
      </c>
      <c r="H356" s="67"/>
      <c r="I356" s="67"/>
      <c r="J356" s="67"/>
    </row>
    <row r="357" spans="1:10" ht="17.100000000000001" hidden="1" customHeight="1" x14ac:dyDescent="0.25">
      <c r="A357" s="248"/>
      <c r="B357" s="1383" t="s">
        <v>830</v>
      </c>
      <c r="C357" s="1416"/>
      <c r="D357" s="1384"/>
      <c r="E357" s="87" t="s">
        <v>96</v>
      </c>
      <c r="F357" s="71"/>
      <c r="G357" s="67" t="e">
        <f t="shared" si="62"/>
        <v>#DIV/0!</v>
      </c>
      <c r="H357" s="67"/>
      <c r="I357" s="67"/>
      <c r="J357" s="67"/>
    </row>
    <row r="358" spans="1:10" ht="21" hidden="1" customHeight="1" x14ac:dyDescent="0.25">
      <c r="A358" s="248"/>
      <c r="B358" s="1485" t="s">
        <v>872</v>
      </c>
      <c r="C358" s="1485"/>
      <c r="D358" s="1485"/>
      <c r="E358" s="87" t="s">
        <v>96</v>
      </c>
      <c r="F358" s="71">
        <v>5</v>
      </c>
      <c r="G358" s="67">
        <f t="shared" si="62"/>
        <v>0</v>
      </c>
      <c r="H358" s="67"/>
      <c r="I358" s="67"/>
      <c r="J358" s="67"/>
    </row>
    <row r="359" spans="1:10" ht="16.5" hidden="1" customHeight="1" x14ac:dyDescent="0.25">
      <c r="A359" s="248"/>
      <c r="B359" s="1531" t="s">
        <v>815</v>
      </c>
      <c r="C359" s="1531"/>
      <c r="D359" s="1531"/>
      <c r="E359" s="87" t="s">
        <v>96</v>
      </c>
      <c r="F359" s="71"/>
      <c r="G359" s="67" t="e">
        <f t="shared" si="62"/>
        <v>#DIV/0!</v>
      </c>
      <c r="H359" s="67"/>
      <c r="I359" s="67"/>
      <c r="J359" s="67"/>
    </row>
    <row r="360" spans="1:10" ht="17.100000000000001" hidden="1" customHeight="1" x14ac:dyDescent="0.25">
      <c r="A360" s="248"/>
      <c r="B360" s="1505"/>
      <c r="C360" s="1506"/>
      <c r="D360" s="1507"/>
      <c r="E360" s="87" t="s">
        <v>96</v>
      </c>
      <c r="F360" s="71"/>
      <c r="G360" s="67" t="e">
        <f t="shared" si="62"/>
        <v>#DIV/0!</v>
      </c>
      <c r="H360" s="67"/>
      <c r="I360" s="67"/>
      <c r="J360" s="67"/>
    </row>
    <row r="361" spans="1:10" ht="17.100000000000001" hidden="1" customHeight="1" x14ac:dyDescent="0.25">
      <c r="A361" s="248"/>
      <c r="B361" s="1505"/>
      <c r="C361" s="1506"/>
      <c r="D361" s="1507"/>
      <c r="E361" s="87" t="s">
        <v>96</v>
      </c>
      <c r="F361" s="71"/>
      <c r="G361" s="67" t="e">
        <f t="shared" si="62"/>
        <v>#DIV/0!</v>
      </c>
      <c r="H361" s="67"/>
      <c r="I361" s="67"/>
      <c r="J361" s="67"/>
    </row>
    <row r="362" spans="1:10" ht="16.5" hidden="1" customHeight="1" x14ac:dyDescent="0.25">
      <c r="A362" s="248"/>
      <c r="B362" s="1505" t="s">
        <v>899</v>
      </c>
      <c r="C362" s="1506"/>
      <c r="D362" s="1507"/>
      <c r="E362" s="87" t="s">
        <v>96</v>
      </c>
      <c r="F362" s="71"/>
      <c r="G362" s="67" t="e">
        <f t="shared" si="62"/>
        <v>#DIV/0!</v>
      </c>
      <c r="H362" s="67"/>
      <c r="I362" s="67"/>
      <c r="J362" s="67"/>
    </row>
    <row r="363" spans="1:10" ht="15" hidden="1" customHeight="1" x14ac:dyDescent="0.25">
      <c r="A363" s="248"/>
      <c r="B363" s="1505" t="s">
        <v>898</v>
      </c>
      <c r="C363" s="1506"/>
      <c r="D363" s="1507"/>
      <c r="E363" s="87" t="s">
        <v>96</v>
      </c>
      <c r="F363" s="71"/>
      <c r="G363" s="67" t="e">
        <f t="shared" si="62"/>
        <v>#DIV/0!</v>
      </c>
      <c r="H363" s="67"/>
      <c r="I363" s="67"/>
      <c r="J363" s="67"/>
    </row>
    <row r="364" spans="1:10" ht="14.25" hidden="1" customHeight="1" x14ac:dyDescent="0.25">
      <c r="A364" s="34"/>
      <c r="B364" s="1505" t="s">
        <v>855</v>
      </c>
      <c r="C364" s="1506"/>
      <c r="D364" s="1507"/>
      <c r="E364" s="87" t="s">
        <v>96</v>
      </c>
      <c r="F364" s="71"/>
      <c r="G364" s="67" t="e">
        <f t="shared" si="62"/>
        <v>#DIV/0!</v>
      </c>
      <c r="H364" s="67"/>
      <c r="I364" s="67"/>
      <c r="J364" s="67"/>
    </row>
    <row r="365" spans="1:10" ht="14.25" hidden="1" customHeight="1" x14ac:dyDescent="0.25">
      <c r="A365" s="34"/>
      <c r="B365" s="1505" t="s">
        <v>854</v>
      </c>
      <c r="C365" s="1506"/>
      <c r="D365" s="1507"/>
      <c r="E365" s="87" t="s">
        <v>96</v>
      </c>
      <c r="F365" s="71"/>
      <c r="G365" s="67" t="e">
        <f t="shared" si="62"/>
        <v>#DIV/0!</v>
      </c>
      <c r="H365" s="67"/>
      <c r="I365" s="67"/>
      <c r="J365" s="67"/>
    </row>
    <row r="366" spans="1:10" ht="15" hidden="1" customHeight="1" x14ac:dyDescent="0.25">
      <c r="A366" s="34"/>
      <c r="B366" s="1505" t="s">
        <v>853</v>
      </c>
      <c r="C366" s="1506"/>
      <c r="D366" s="1507"/>
      <c r="E366" s="87" t="s">
        <v>96</v>
      </c>
      <c r="F366" s="71"/>
      <c r="G366" s="67" t="e">
        <f t="shared" si="62"/>
        <v>#DIV/0!</v>
      </c>
      <c r="H366" s="67"/>
      <c r="I366" s="67"/>
      <c r="J366" s="67"/>
    </row>
    <row r="367" spans="1:10" ht="15.95" hidden="1" customHeight="1" x14ac:dyDescent="0.25">
      <c r="A367" s="34"/>
      <c r="B367" s="1505" t="s">
        <v>852</v>
      </c>
      <c r="C367" s="1506"/>
      <c r="D367" s="1507"/>
      <c r="E367" s="87" t="s">
        <v>96</v>
      </c>
      <c r="F367" s="71"/>
      <c r="G367" s="67" t="e">
        <f t="shared" si="62"/>
        <v>#DIV/0!</v>
      </c>
      <c r="H367" s="67"/>
      <c r="I367" s="67"/>
      <c r="J367" s="67"/>
    </row>
    <row r="368" spans="1:10" ht="15.95" customHeight="1" x14ac:dyDescent="0.25">
      <c r="A368" s="34"/>
      <c r="B368" s="1059" t="s">
        <v>873</v>
      </c>
      <c r="C368" s="1057"/>
      <c r="D368" s="1058"/>
      <c r="E368" s="87" t="s">
        <v>96</v>
      </c>
      <c r="F368" s="71">
        <v>2</v>
      </c>
      <c r="G368" s="67">
        <f t="shared" si="62"/>
        <v>600000</v>
      </c>
      <c r="H368" s="67">
        <v>1200000</v>
      </c>
      <c r="I368" s="67"/>
      <c r="J368" s="67"/>
    </row>
    <row r="369" spans="1:10" ht="16.5" hidden="1" customHeight="1" x14ac:dyDescent="0.25">
      <c r="A369" s="34"/>
      <c r="B369" s="1505" t="s">
        <v>851</v>
      </c>
      <c r="C369" s="1506"/>
      <c r="D369" s="1507"/>
      <c r="E369" s="87" t="s">
        <v>96</v>
      </c>
      <c r="F369" s="71"/>
      <c r="G369" s="67" t="e">
        <f t="shared" si="62"/>
        <v>#DIV/0!</v>
      </c>
      <c r="H369" s="67"/>
      <c r="I369" s="67"/>
      <c r="J369" s="67"/>
    </row>
    <row r="370" spans="1:10" ht="17.100000000000001" customHeight="1" x14ac:dyDescent="0.25">
      <c r="A370" s="38"/>
      <c r="B370" s="1502" t="s">
        <v>321</v>
      </c>
      <c r="C370" s="1503"/>
      <c r="D370" s="1504"/>
      <c r="E370" s="39" t="s">
        <v>117</v>
      </c>
      <c r="F370" s="132" t="s">
        <v>117</v>
      </c>
      <c r="G370" s="133" t="s">
        <v>117</v>
      </c>
      <c r="H370" s="40">
        <f>H341+H345+H349</f>
        <v>1200000</v>
      </c>
      <c r="I370" s="40">
        <f t="shared" ref="I370:J370" si="71">I341+I345+I349</f>
        <v>0</v>
      </c>
      <c r="J370" s="40">
        <f t="shared" si="71"/>
        <v>0</v>
      </c>
    </row>
    <row r="371" spans="1:10" ht="21.95" customHeight="1" x14ac:dyDescent="0.25">
      <c r="A371" s="1321" t="s">
        <v>70</v>
      </c>
      <c r="B371" s="1322"/>
      <c r="C371" s="1322"/>
      <c r="D371" s="1322"/>
      <c r="E371" s="1322"/>
      <c r="F371" s="1322"/>
      <c r="G371" s="1323"/>
      <c r="H371" s="9">
        <f>H339+H370</f>
        <v>1200000</v>
      </c>
      <c r="I371" s="9">
        <f t="shared" ref="I371:J371" si="72">I339+I370</f>
        <v>0</v>
      </c>
      <c r="J371" s="9">
        <f t="shared" si="72"/>
        <v>0</v>
      </c>
    </row>
    <row r="372" spans="1:10" hidden="1" x14ac:dyDescent="0.25"/>
    <row r="373" spans="1:10" ht="21.95" customHeight="1" x14ac:dyDescent="0.25">
      <c r="B373" s="1417" t="s">
        <v>175</v>
      </c>
      <c r="C373" s="1417"/>
      <c r="D373" s="1417"/>
      <c r="E373" s="1417"/>
      <c r="F373" s="1417"/>
      <c r="G373" s="1417"/>
      <c r="H373" s="1417"/>
      <c r="I373" s="1417"/>
      <c r="J373" s="1417"/>
    </row>
    <row r="374" spans="1:10" ht="23.45" customHeight="1" x14ac:dyDescent="0.25">
      <c r="A374" s="1360" t="s">
        <v>106</v>
      </c>
      <c r="B374" s="1430" t="s">
        <v>77</v>
      </c>
      <c r="C374" s="1431"/>
      <c r="D374" s="1432"/>
      <c r="E374" s="1418" t="s">
        <v>82</v>
      </c>
      <c r="F374" s="1570" t="s">
        <v>35</v>
      </c>
      <c r="G374" s="1363" t="s">
        <v>111</v>
      </c>
      <c r="H374" s="1358" t="s">
        <v>104</v>
      </c>
      <c r="I374" s="1358"/>
      <c r="J374" s="1358"/>
    </row>
    <row r="375" spans="1:10" ht="13.5" customHeight="1" x14ac:dyDescent="0.25">
      <c r="A375" s="1361"/>
      <c r="B375" s="1433"/>
      <c r="C375" s="1434"/>
      <c r="D375" s="1435"/>
      <c r="E375" s="1418"/>
      <c r="F375" s="1570"/>
      <c r="G375" s="1363"/>
      <c r="H375" s="66">
        <f>H14</f>
        <v>2025</v>
      </c>
      <c r="I375" s="66">
        <f>I14</f>
        <v>2026</v>
      </c>
      <c r="J375" s="66">
        <f>J14</f>
        <v>2027</v>
      </c>
    </row>
    <row r="376" spans="1:10" ht="33" customHeight="1" x14ac:dyDescent="0.25">
      <c r="A376" s="1031">
        <v>1</v>
      </c>
      <c r="B376" s="1540">
        <v>2</v>
      </c>
      <c r="C376" s="1540"/>
      <c r="D376" s="1540"/>
      <c r="E376" s="1029">
        <v>3</v>
      </c>
      <c r="F376" s="1029">
        <v>4</v>
      </c>
      <c r="G376" s="1029">
        <v>5</v>
      </c>
      <c r="H376" s="1030">
        <v>6</v>
      </c>
      <c r="I376" s="1030">
        <v>7</v>
      </c>
      <c r="J376" s="1030">
        <v>8</v>
      </c>
    </row>
    <row r="377" spans="1:10" ht="21" customHeight="1" x14ac:dyDescent="0.25">
      <c r="A377" s="36">
        <v>1</v>
      </c>
      <c r="B377" s="1457" t="s">
        <v>151</v>
      </c>
      <c r="C377" s="1458"/>
      <c r="D377" s="1459"/>
      <c r="E377" s="25" t="s">
        <v>117</v>
      </c>
      <c r="F377" s="26" t="s">
        <v>117</v>
      </c>
      <c r="G377" s="27" t="s">
        <v>117</v>
      </c>
      <c r="H377" s="27" t="s">
        <v>117</v>
      </c>
      <c r="I377" s="27" t="s">
        <v>117</v>
      </c>
      <c r="J377" s="27" t="s">
        <v>117</v>
      </c>
    </row>
    <row r="378" spans="1:10" ht="15" customHeight="1" x14ac:dyDescent="0.25">
      <c r="A378" s="41"/>
      <c r="B378" s="1511" t="s">
        <v>152</v>
      </c>
      <c r="C378" s="1512"/>
      <c r="D378" s="1515"/>
      <c r="E378" s="87" t="s">
        <v>184</v>
      </c>
      <c r="F378" s="88">
        <v>60</v>
      </c>
      <c r="G378" s="7">
        <f t="shared" ref="G378:G466" si="73">H378/F378</f>
        <v>550</v>
      </c>
      <c r="H378" s="101">
        <v>33000</v>
      </c>
      <c r="I378" s="101"/>
      <c r="J378" s="101"/>
    </row>
    <row r="379" spans="1:10" ht="18" hidden="1" customHeight="1" x14ac:dyDescent="0.25">
      <c r="A379" s="34"/>
      <c r="B379" s="1466" t="s">
        <v>153</v>
      </c>
      <c r="C379" s="1467"/>
      <c r="D379" s="1468"/>
      <c r="E379" s="87" t="s">
        <v>96</v>
      </c>
      <c r="F379" s="93"/>
      <c r="G379" s="7" t="e">
        <f t="shared" si="73"/>
        <v>#DIV/0!</v>
      </c>
      <c r="H379" s="67"/>
      <c r="I379" s="67"/>
      <c r="J379" s="67"/>
    </row>
    <row r="380" spans="1:10" ht="16.5" hidden="1" customHeight="1" x14ac:dyDescent="0.25">
      <c r="A380" s="34"/>
      <c r="B380" s="1466" t="s">
        <v>155</v>
      </c>
      <c r="C380" s="1467"/>
      <c r="D380" s="1468"/>
      <c r="E380" s="87" t="s">
        <v>96</v>
      </c>
      <c r="F380" s="93"/>
      <c r="G380" s="7" t="e">
        <f t="shared" si="73"/>
        <v>#DIV/0!</v>
      </c>
      <c r="H380" s="67"/>
      <c r="I380" s="67"/>
      <c r="J380" s="67"/>
    </row>
    <row r="381" spans="1:10" ht="15.95" hidden="1" customHeight="1" x14ac:dyDescent="0.25">
      <c r="A381" s="34"/>
      <c r="B381" s="1466" t="s">
        <v>154</v>
      </c>
      <c r="C381" s="1467"/>
      <c r="D381" s="1468"/>
      <c r="E381" s="87" t="s">
        <v>210</v>
      </c>
      <c r="F381" s="93"/>
      <c r="G381" s="7" t="e">
        <f t="shared" si="73"/>
        <v>#DIV/0!</v>
      </c>
      <c r="H381" s="67"/>
      <c r="I381" s="67"/>
      <c r="J381" s="67"/>
    </row>
    <row r="382" spans="1:10" ht="15.95" hidden="1" customHeight="1" x14ac:dyDescent="0.25">
      <c r="A382" s="34"/>
      <c r="B382" s="1663" t="s">
        <v>194</v>
      </c>
      <c r="C382" s="1664"/>
      <c r="D382" s="1664"/>
      <c r="E382" s="87" t="s">
        <v>96</v>
      </c>
      <c r="F382" s="93"/>
      <c r="G382" s="7" t="e">
        <f t="shared" si="73"/>
        <v>#DIV/0!</v>
      </c>
      <c r="H382" s="67"/>
      <c r="I382" s="67"/>
      <c r="J382" s="67"/>
    </row>
    <row r="383" spans="1:10" ht="15.95" hidden="1" customHeight="1" x14ac:dyDescent="0.25">
      <c r="A383" s="34"/>
      <c r="B383" s="1663" t="s">
        <v>211</v>
      </c>
      <c r="C383" s="1664"/>
      <c r="D383" s="1664"/>
      <c r="E383" s="87" t="s">
        <v>96</v>
      </c>
      <c r="F383" s="93"/>
      <c r="G383" s="7" t="e">
        <f t="shared" si="73"/>
        <v>#DIV/0!</v>
      </c>
      <c r="H383" s="67"/>
      <c r="I383" s="67"/>
      <c r="J383" s="67"/>
    </row>
    <row r="384" spans="1:10" ht="17.100000000000001" hidden="1" customHeight="1" x14ac:dyDescent="0.25">
      <c r="A384" s="34"/>
      <c r="B384" s="1496"/>
      <c r="C384" s="1497"/>
      <c r="D384" s="1497"/>
      <c r="E384" s="87" t="s">
        <v>96</v>
      </c>
      <c r="F384" s="93"/>
      <c r="G384" s="7" t="e">
        <f t="shared" si="73"/>
        <v>#DIV/0!</v>
      </c>
      <c r="H384" s="67"/>
      <c r="I384" s="67"/>
      <c r="J384" s="67"/>
    </row>
    <row r="385" spans="1:16" ht="17.100000000000001" hidden="1" customHeight="1" x14ac:dyDescent="0.25">
      <c r="A385" s="34"/>
      <c r="B385" s="1496"/>
      <c r="C385" s="1497"/>
      <c r="D385" s="1498"/>
      <c r="E385" s="87" t="s">
        <v>96</v>
      </c>
      <c r="F385" s="93"/>
      <c r="G385" s="7" t="e">
        <f t="shared" si="73"/>
        <v>#DIV/0!</v>
      </c>
      <c r="H385" s="67"/>
      <c r="I385" s="67"/>
      <c r="J385" s="67"/>
    </row>
    <row r="386" spans="1:16" ht="17.100000000000001" hidden="1" customHeight="1" x14ac:dyDescent="0.25">
      <c r="A386" s="34"/>
      <c r="B386" s="1496"/>
      <c r="C386" s="1497"/>
      <c r="D386" s="1498"/>
      <c r="E386" s="87" t="s">
        <v>96</v>
      </c>
      <c r="F386" s="93"/>
      <c r="G386" s="7" t="e">
        <f t="shared" si="73"/>
        <v>#DIV/0!</v>
      </c>
      <c r="H386" s="67"/>
      <c r="I386" s="67"/>
      <c r="J386" s="67"/>
    </row>
    <row r="387" spans="1:16" ht="17.100000000000001" hidden="1" customHeight="1" x14ac:dyDescent="0.25">
      <c r="A387" s="34"/>
      <c r="B387" s="1413"/>
      <c r="C387" s="1414"/>
      <c r="D387" s="1414"/>
      <c r="E387" s="87" t="s">
        <v>189</v>
      </c>
      <c r="F387" s="93"/>
      <c r="G387" s="7" t="e">
        <f t="shared" si="73"/>
        <v>#DIV/0!</v>
      </c>
      <c r="H387" s="67"/>
      <c r="I387" s="67"/>
      <c r="J387" s="67"/>
    </row>
    <row r="388" spans="1:16" ht="17.100000000000001" hidden="1" customHeight="1" x14ac:dyDescent="0.25">
      <c r="A388" s="34"/>
      <c r="B388" s="1383"/>
      <c r="C388" s="1416"/>
      <c r="D388" s="1384"/>
      <c r="E388" s="87" t="s">
        <v>96</v>
      </c>
      <c r="F388" s="93"/>
      <c r="G388" s="7" t="e">
        <f t="shared" si="73"/>
        <v>#DIV/0!</v>
      </c>
      <c r="H388" s="67"/>
      <c r="I388" s="67"/>
      <c r="J388" s="67"/>
    </row>
    <row r="389" spans="1:16" ht="17.100000000000001" hidden="1" customHeight="1" x14ac:dyDescent="0.25">
      <c r="A389" s="34"/>
      <c r="B389" s="1383"/>
      <c r="C389" s="1416"/>
      <c r="D389" s="1384"/>
      <c r="E389" s="87" t="s">
        <v>96</v>
      </c>
      <c r="F389" s="93"/>
      <c r="G389" s="7" t="e">
        <f t="shared" si="73"/>
        <v>#DIV/0!</v>
      </c>
      <c r="H389" s="67"/>
      <c r="I389" s="67"/>
      <c r="J389" s="67"/>
    </row>
    <row r="390" spans="1:16" ht="17.100000000000001" hidden="1" customHeight="1" x14ac:dyDescent="0.25">
      <c r="A390" s="34"/>
      <c r="B390" s="1383"/>
      <c r="C390" s="1416"/>
      <c r="D390" s="1384"/>
      <c r="E390" s="87" t="s">
        <v>96</v>
      </c>
      <c r="F390" s="93"/>
      <c r="G390" s="7" t="e">
        <f t="shared" si="73"/>
        <v>#DIV/0!</v>
      </c>
      <c r="H390" s="67"/>
      <c r="I390" s="67"/>
      <c r="J390" s="67"/>
    </row>
    <row r="391" spans="1:16" ht="17.100000000000001" customHeight="1" x14ac:dyDescent="0.25">
      <c r="A391" s="38"/>
      <c r="B391" s="1502" t="s">
        <v>71</v>
      </c>
      <c r="C391" s="1503"/>
      <c r="D391" s="1504"/>
      <c r="E391" s="39"/>
      <c r="F391" s="42"/>
      <c r="G391" s="40"/>
      <c r="H391" s="40">
        <f>SUM(H378:H390)</f>
        <v>33000</v>
      </c>
      <c r="I391" s="40">
        <f t="shared" ref="I391:J391" si="74">SUM(I378:I390)</f>
        <v>0</v>
      </c>
      <c r="J391" s="40">
        <f t="shared" si="74"/>
        <v>0</v>
      </c>
    </row>
    <row r="392" spans="1:16" ht="17.100000000000001" hidden="1" customHeight="1" x14ac:dyDescent="0.25">
      <c r="A392" s="36">
        <v>2</v>
      </c>
      <c r="B392" s="1457" t="s">
        <v>72</v>
      </c>
      <c r="C392" s="1458"/>
      <c r="D392" s="1459"/>
      <c r="E392" s="25" t="s">
        <v>117</v>
      </c>
      <c r="F392" s="26" t="s">
        <v>117</v>
      </c>
      <c r="G392" s="27" t="s">
        <v>117</v>
      </c>
      <c r="H392" s="27" t="s">
        <v>117</v>
      </c>
      <c r="I392" s="27" t="s">
        <v>117</v>
      </c>
      <c r="J392" s="27" t="s">
        <v>117</v>
      </c>
    </row>
    <row r="393" spans="1:16" ht="17.100000000000001" hidden="1" customHeight="1" x14ac:dyDescent="0.25">
      <c r="A393" s="34"/>
      <c r="B393" s="1420" t="s">
        <v>156</v>
      </c>
      <c r="C393" s="1421"/>
      <c r="D393" s="1421"/>
      <c r="E393" s="87" t="s">
        <v>157</v>
      </c>
      <c r="F393" s="71"/>
      <c r="G393" s="7" t="e">
        <f t="shared" si="73"/>
        <v>#DIV/0!</v>
      </c>
      <c r="H393" s="67"/>
      <c r="I393" s="67"/>
      <c r="J393" s="67"/>
      <c r="K393" s="1645" t="s">
        <v>433</v>
      </c>
      <c r="L393" s="1646"/>
      <c r="M393" s="391" t="s">
        <v>440</v>
      </c>
      <c r="N393" s="388" t="s">
        <v>441</v>
      </c>
      <c r="O393" s="392" t="s">
        <v>442</v>
      </c>
      <c r="P393" s="383"/>
    </row>
    <row r="394" spans="1:16" ht="17.100000000000001" hidden="1" customHeight="1" x14ac:dyDescent="0.25">
      <c r="A394" s="34"/>
      <c r="B394" s="1420" t="s">
        <v>537</v>
      </c>
      <c r="C394" s="1421"/>
      <c r="D394" s="1421"/>
      <c r="E394" s="87" t="s">
        <v>157</v>
      </c>
      <c r="F394" s="71"/>
      <c r="G394" s="7" t="e">
        <f t="shared" si="73"/>
        <v>#DIV/0!</v>
      </c>
      <c r="H394" s="67"/>
      <c r="I394" s="67"/>
      <c r="J394" s="67"/>
      <c r="K394" s="386" t="s">
        <v>434</v>
      </c>
      <c r="L394" s="387" t="s">
        <v>435</v>
      </c>
      <c r="M394" s="384">
        <v>386.3</v>
      </c>
      <c r="N394" s="384">
        <v>0.186</v>
      </c>
      <c r="O394" s="385">
        <f>M394*N394</f>
        <v>71.851799999999997</v>
      </c>
      <c r="P394" s="383"/>
    </row>
    <row r="395" spans="1:16" ht="17.100000000000001" hidden="1" customHeight="1" x14ac:dyDescent="0.25">
      <c r="A395" s="34"/>
      <c r="B395" s="1413" t="s">
        <v>742</v>
      </c>
      <c r="C395" s="1414"/>
      <c r="D395" s="1414"/>
      <c r="E395" s="87" t="s">
        <v>157</v>
      </c>
      <c r="F395" s="71">
        <v>167</v>
      </c>
      <c r="G395" s="7">
        <f t="shared" si="73"/>
        <v>0</v>
      </c>
      <c r="H395" s="67"/>
      <c r="I395" s="67"/>
      <c r="J395" s="67"/>
      <c r="K395" s="386" t="s">
        <v>436</v>
      </c>
      <c r="L395" s="387" t="s">
        <v>437</v>
      </c>
      <c r="M395" s="384">
        <v>386.3</v>
      </c>
      <c r="N395" s="384">
        <v>0.16900000000000001</v>
      </c>
      <c r="O395" s="385">
        <f>M395*N395</f>
        <v>65.284700000000001</v>
      </c>
      <c r="P395" s="383"/>
    </row>
    <row r="396" spans="1:16" ht="17.100000000000001" hidden="1" customHeight="1" x14ac:dyDescent="0.25">
      <c r="A396" s="34"/>
      <c r="B396" s="1496" t="s">
        <v>743</v>
      </c>
      <c r="C396" s="1497"/>
      <c r="D396" s="1497"/>
      <c r="E396" s="87" t="s">
        <v>157</v>
      </c>
      <c r="F396" s="71">
        <v>130</v>
      </c>
      <c r="G396" s="7">
        <f t="shared" si="73"/>
        <v>0</v>
      </c>
      <c r="H396" s="67"/>
      <c r="I396" s="67"/>
      <c r="J396" s="67"/>
    </row>
    <row r="397" spans="1:16" ht="17.100000000000001" hidden="1" customHeight="1" x14ac:dyDescent="0.25">
      <c r="A397" s="34"/>
      <c r="B397" s="1496" t="s">
        <v>744</v>
      </c>
      <c r="C397" s="1497"/>
      <c r="D397" s="1497"/>
      <c r="E397" s="87" t="s">
        <v>157</v>
      </c>
      <c r="F397" s="71">
        <v>71</v>
      </c>
      <c r="G397" s="7">
        <f t="shared" si="73"/>
        <v>0</v>
      </c>
      <c r="H397" s="67"/>
      <c r="I397" s="67"/>
      <c r="J397" s="67"/>
    </row>
    <row r="398" spans="1:16" ht="30.75" hidden="1" customHeight="1" x14ac:dyDescent="0.25">
      <c r="A398" s="34"/>
      <c r="B398" s="1496" t="s">
        <v>737</v>
      </c>
      <c r="C398" s="1509"/>
      <c r="D398" s="1510"/>
      <c r="E398" s="87" t="s">
        <v>813</v>
      </c>
      <c r="F398" s="71"/>
      <c r="G398" s="7" t="e">
        <f t="shared" si="73"/>
        <v>#DIV/0!</v>
      </c>
      <c r="H398" s="67"/>
      <c r="I398" s="67"/>
      <c r="J398" s="67"/>
    </row>
    <row r="399" spans="1:16" ht="17.100000000000001" hidden="1" customHeight="1" x14ac:dyDescent="0.25">
      <c r="A399" s="34"/>
      <c r="B399" s="1496" t="s">
        <v>745</v>
      </c>
      <c r="C399" s="1509"/>
      <c r="D399" s="1510"/>
      <c r="E399" s="87" t="s">
        <v>157</v>
      </c>
      <c r="F399" s="71">
        <v>100</v>
      </c>
      <c r="G399" s="7">
        <f t="shared" si="73"/>
        <v>0</v>
      </c>
      <c r="H399" s="67"/>
      <c r="I399" s="67"/>
      <c r="J399" s="67"/>
    </row>
    <row r="400" spans="1:16" ht="17.100000000000001" hidden="1" customHeight="1" x14ac:dyDescent="0.25">
      <c r="A400" s="34"/>
      <c r="B400" s="1413" t="s">
        <v>746</v>
      </c>
      <c r="C400" s="1414"/>
      <c r="D400" s="1414"/>
      <c r="E400" s="87" t="s">
        <v>157</v>
      </c>
      <c r="F400" s="71">
        <v>10</v>
      </c>
      <c r="G400" s="7">
        <f t="shared" si="73"/>
        <v>0</v>
      </c>
      <c r="H400" s="67"/>
      <c r="I400" s="67"/>
      <c r="J400" s="67"/>
    </row>
    <row r="401" spans="1:10" ht="17.100000000000001" hidden="1" customHeight="1" x14ac:dyDescent="0.25">
      <c r="A401" s="34"/>
      <c r="B401" s="1413" t="s">
        <v>747</v>
      </c>
      <c r="C401" s="1414"/>
      <c r="D401" s="1414"/>
      <c r="E401" s="87" t="s">
        <v>96</v>
      </c>
      <c r="F401" s="71">
        <v>60</v>
      </c>
      <c r="G401" s="7">
        <f t="shared" si="73"/>
        <v>0</v>
      </c>
      <c r="H401" s="67"/>
      <c r="I401" s="67"/>
      <c r="J401" s="67"/>
    </row>
    <row r="402" spans="1:10" ht="17.100000000000001" hidden="1" customHeight="1" x14ac:dyDescent="0.25">
      <c r="A402" s="34"/>
      <c r="B402" s="1505"/>
      <c r="C402" s="1506"/>
      <c r="D402" s="1507"/>
      <c r="E402" s="87"/>
      <c r="F402" s="71"/>
      <c r="G402" s="7" t="e">
        <f t="shared" si="73"/>
        <v>#DIV/0!</v>
      </c>
      <c r="H402" s="67"/>
      <c r="I402" s="67"/>
      <c r="J402" s="67"/>
    </row>
    <row r="403" spans="1:10" ht="17.100000000000001" hidden="1" customHeight="1" x14ac:dyDescent="0.25">
      <c r="A403" s="34"/>
      <c r="B403" s="1505"/>
      <c r="C403" s="1506"/>
      <c r="D403" s="1507"/>
      <c r="E403" s="87"/>
      <c r="F403" s="71"/>
      <c r="G403" s="7" t="e">
        <f t="shared" si="73"/>
        <v>#DIV/0!</v>
      </c>
      <c r="H403" s="67"/>
      <c r="I403" s="67"/>
      <c r="J403" s="67"/>
    </row>
    <row r="404" spans="1:10" ht="17.100000000000001" hidden="1" customHeight="1" x14ac:dyDescent="0.25">
      <c r="A404" s="34"/>
      <c r="B404" s="1505"/>
      <c r="C404" s="1506"/>
      <c r="D404" s="1507"/>
      <c r="E404" s="87"/>
      <c r="F404" s="71"/>
      <c r="G404" s="7" t="e">
        <f t="shared" si="73"/>
        <v>#DIV/0!</v>
      </c>
      <c r="H404" s="67"/>
      <c r="I404" s="67"/>
      <c r="J404" s="67"/>
    </row>
    <row r="405" spans="1:10" ht="17.100000000000001" hidden="1" customHeight="1" x14ac:dyDescent="0.25">
      <c r="A405" s="34"/>
      <c r="B405" s="1505"/>
      <c r="C405" s="1506"/>
      <c r="D405" s="1507"/>
      <c r="E405" s="87"/>
      <c r="F405" s="71"/>
      <c r="G405" s="7" t="e">
        <f t="shared" si="73"/>
        <v>#DIV/0!</v>
      </c>
      <c r="H405" s="67"/>
      <c r="I405" s="67"/>
      <c r="J405" s="67"/>
    </row>
    <row r="406" spans="1:10" ht="17.100000000000001" hidden="1" customHeight="1" x14ac:dyDescent="0.25">
      <c r="A406" s="34"/>
      <c r="B406" s="1505"/>
      <c r="C406" s="1506"/>
      <c r="D406" s="1507"/>
      <c r="E406" s="87"/>
      <c r="F406" s="71"/>
      <c r="G406" s="7" t="e">
        <f t="shared" si="73"/>
        <v>#DIV/0!</v>
      </c>
      <c r="H406" s="67"/>
      <c r="I406" s="67"/>
      <c r="J406" s="67"/>
    </row>
    <row r="407" spans="1:10" ht="16.5" hidden="1" customHeight="1" x14ac:dyDescent="0.25">
      <c r="A407" s="34"/>
      <c r="B407" s="1508" t="s">
        <v>856</v>
      </c>
      <c r="C407" s="1508"/>
      <c r="D407" s="1508"/>
      <c r="E407" s="87" t="s">
        <v>157</v>
      </c>
      <c r="F407" s="71">
        <v>30</v>
      </c>
      <c r="G407" s="7">
        <f t="shared" si="73"/>
        <v>0</v>
      </c>
      <c r="H407" s="67"/>
      <c r="I407" s="67"/>
      <c r="J407" s="67"/>
    </row>
    <row r="408" spans="1:10" ht="17.100000000000001" hidden="1" customHeight="1" x14ac:dyDescent="0.25">
      <c r="A408" s="38"/>
      <c r="B408" s="1502" t="s">
        <v>71</v>
      </c>
      <c r="C408" s="1503"/>
      <c r="D408" s="1504"/>
      <c r="E408" s="39"/>
      <c r="F408" s="42"/>
      <c r="G408" s="40"/>
      <c r="H408" s="40">
        <f>SUM(H393:H407)</f>
        <v>0</v>
      </c>
      <c r="I408" s="40">
        <f t="shared" ref="I408:J408" si="75">SUM(I393:I407)</f>
        <v>0</v>
      </c>
      <c r="J408" s="40">
        <f t="shared" si="75"/>
        <v>0</v>
      </c>
    </row>
    <row r="409" spans="1:10" ht="32.1" hidden="1" customHeight="1" x14ac:dyDescent="0.25">
      <c r="A409" s="24">
        <v>3</v>
      </c>
      <c r="B409" s="1451" t="s">
        <v>158</v>
      </c>
      <c r="C409" s="1452"/>
      <c r="D409" s="1453"/>
      <c r="E409" s="25" t="s">
        <v>117</v>
      </c>
      <c r="F409" s="26" t="s">
        <v>117</v>
      </c>
      <c r="G409" s="27" t="s">
        <v>117</v>
      </c>
      <c r="H409" s="27" t="s">
        <v>117</v>
      </c>
      <c r="I409" s="27" t="s">
        <v>117</v>
      </c>
      <c r="J409" s="27" t="s">
        <v>117</v>
      </c>
    </row>
    <row r="410" spans="1:10" ht="17.100000000000001" hidden="1" customHeight="1" x14ac:dyDescent="0.25">
      <c r="A410" s="34"/>
      <c r="B410" s="1383"/>
      <c r="C410" s="1416"/>
      <c r="D410" s="1384"/>
      <c r="E410" s="87" t="s">
        <v>96</v>
      </c>
      <c r="F410" s="71"/>
      <c r="G410" s="7" t="e">
        <f t="shared" si="73"/>
        <v>#DIV/0!</v>
      </c>
      <c r="H410" s="67"/>
      <c r="I410" s="67"/>
      <c r="J410" s="67"/>
    </row>
    <row r="411" spans="1:10" ht="17.100000000000001" hidden="1" customHeight="1" x14ac:dyDescent="0.25">
      <c r="A411" s="34"/>
      <c r="B411" s="1383"/>
      <c r="C411" s="1416"/>
      <c r="D411" s="1384"/>
      <c r="E411" s="87" t="s">
        <v>96</v>
      </c>
      <c r="F411" s="71"/>
      <c r="G411" s="7" t="e">
        <f t="shared" si="73"/>
        <v>#DIV/0!</v>
      </c>
      <c r="H411" s="67"/>
      <c r="I411" s="67"/>
      <c r="J411" s="67"/>
    </row>
    <row r="412" spans="1:10" ht="17.100000000000001" hidden="1" customHeight="1" x14ac:dyDescent="0.25">
      <c r="A412" s="34"/>
      <c r="B412" s="1383"/>
      <c r="C412" s="1416"/>
      <c r="D412" s="1384"/>
      <c r="E412" s="87" t="s">
        <v>96</v>
      </c>
      <c r="F412" s="71"/>
      <c r="G412" s="7" t="e">
        <f t="shared" si="73"/>
        <v>#DIV/0!</v>
      </c>
      <c r="H412" s="67"/>
      <c r="I412" s="67"/>
      <c r="J412" s="67"/>
    </row>
    <row r="413" spans="1:10" ht="17.100000000000001" hidden="1" customHeight="1" x14ac:dyDescent="0.25">
      <c r="A413" s="34"/>
      <c r="B413" s="1383"/>
      <c r="C413" s="1416"/>
      <c r="D413" s="1384"/>
      <c r="E413" s="87" t="s">
        <v>96</v>
      </c>
      <c r="F413" s="71"/>
      <c r="G413" s="7" t="e">
        <f t="shared" si="73"/>
        <v>#DIV/0!</v>
      </c>
      <c r="H413" s="67"/>
      <c r="I413" s="67"/>
      <c r="J413" s="67"/>
    </row>
    <row r="414" spans="1:10" ht="17.100000000000001" hidden="1" customHeight="1" x14ac:dyDescent="0.25">
      <c r="A414" s="34"/>
      <c r="B414" s="1383"/>
      <c r="C414" s="1416"/>
      <c r="D414" s="1384"/>
      <c r="E414" s="87" t="s">
        <v>96</v>
      </c>
      <c r="F414" s="71"/>
      <c r="G414" s="7" t="e">
        <f t="shared" si="73"/>
        <v>#DIV/0!</v>
      </c>
      <c r="H414" s="67"/>
      <c r="I414" s="67"/>
      <c r="J414" s="67"/>
    </row>
    <row r="415" spans="1:10" ht="17.100000000000001" hidden="1" customHeight="1" x14ac:dyDescent="0.25">
      <c r="A415" s="34"/>
      <c r="B415" s="1383"/>
      <c r="C415" s="1416"/>
      <c r="D415" s="1384"/>
      <c r="E415" s="87" t="s">
        <v>96</v>
      </c>
      <c r="F415" s="71"/>
      <c r="G415" s="7" t="e">
        <f t="shared" si="73"/>
        <v>#DIV/0!</v>
      </c>
      <c r="H415" s="67"/>
      <c r="I415" s="67"/>
      <c r="J415" s="67"/>
    </row>
    <row r="416" spans="1:10" ht="17.100000000000001" hidden="1" customHeight="1" x14ac:dyDescent="0.25">
      <c r="A416" s="38"/>
      <c r="B416" s="1502" t="s">
        <v>71</v>
      </c>
      <c r="C416" s="1503"/>
      <c r="D416" s="1504"/>
      <c r="E416" s="39"/>
      <c r="F416" s="42"/>
      <c r="G416" s="40"/>
      <c r="H416" s="40">
        <f>SUM(H410:H415)</f>
        <v>0</v>
      </c>
      <c r="I416" s="40">
        <f t="shared" ref="I416:J416" si="76">SUM(I410:I415)</f>
        <v>0</v>
      </c>
      <c r="J416" s="40">
        <f t="shared" si="76"/>
        <v>0</v>
      </c>
    </row>
    <row r="417" spans="1:16" ht="32.1" hidden="1" customHeight="1" x14ac:dyDescent="0.25">
      <c r="A417" s="24">
        <v>4</v>
      </c>
      <c r="B417" s="1451" t="s">
        <v>73</v>
      </c>
      <c r="C417" s="1452"/>
      <c r="D417" s="1453"/>
      <c r="E417" s="25" t="s">
        <v>117</v>
      </c>
      <c r="F417" s="26" t="s">
        <v>117</v>
      </c>
      <c r="G417" s="27" t="s">
        <v>117</v>
      </c>
      <c r="H417" s="27" t="s">
        <v>117</v>
      </c>
      <c r="I417" s="27" t="s">
        <v>117</v>
      </c>
      <c r="J417" s="27" t="s">
        <v>117</v>
      </c>
    </row>
    <row r="418" spans="1:16" ht="17.100000000000001" hidden="1" customHeight="1" x14ac:dyDescent="0.25">
      <c r="A418" s="34"/>
      <c r="B418" s="1517"/>
      <c r="C418" s="1518"/>
      <c r="D418" s="1519"/>
      <c r="E418" s="87" t="s">
        <v>96</v>
      </c>
      <c r="F418" s="71"/>
      <c r="G418" s="7" t="e">
        <f t="shared" si="73"/>
        <v>#DIV/0!</v>
      </c>
      <c r="H418" s="67"/>
      <c r="I418" s="67"/>
      <c r="J418" s="67"/>
    </row>
    <row r="419" spans="1:16" ht="17.100000000000001" hidden="1" customHeight="1" x14ac:dyDescent="0.25">
      <c r="A419" s="34"/>
      <c r="B419" s="1383"/>
      <c r="C419" s="1416"/>
      <c r="D419" s="1384"/>
      <c r="E419" s="87" t="s">
        <v>96</v>
      </c>
      <c r="F419" s="71"/>
      <c r="G419" s="7" t="e">
        <f t="shared" si="73"/>
        <v>#DIV/0!</v>
      </c>
      <c r="H419" s="67"/>
      <c r="I419" s="67"/>
      <c r="J419" s="67"/>
    </row>
    <row r="420" spans="1:16" ht="17.100000000000001" hidden="1" customHeight="1" x14ac:dyDescent="0.25">
      <c r="A420" s="34"/>
      <c r="B420" s="1383"/>
      <c r="C420" s="1416"/>
      <c r="D420" s="1384"/>
      <c r="E420" s="87" t="s">
        <v>96</v>
      </c>
      <c r="F420" s="71"/>
      <c r="G420" s="7" t="e">
        <f t="shared" si="73"/>
        <v>#DIV/0!</v>
      </c>
      <c r="H420" s="67"/>
      <c r="I420" s="67"/>
      <c r="J420" s="67"/>
    </row>
    <row r="421" spans="1:16" ht="17.100000000000001" hidden="1" customHeight="1" x14ac:dyDescent="0.25">
      <c r="A421" s="34"/>
      <c r="B421" s="1383"/>
      <c r="C421" s="1416"/>
      <c r="D421" s="1384"/>
      <c r="E421" s="87" t="s">
        <v>96</v>
      </c>
      <c r="F421" s="71"/>
      <c r="G421" s="7" t="e">
        <f t="shared" si="73"/>
        <v>#DIV/0!</v>
      </c>
      <c r="H421" s="67"/>
      <c r="I421" s="67"/>
      <c r="J421" s="67"/>
    </row>
    <row r="422" spans="1:16" ht="17.100000000000001" hidden="1" customHeight="1" x14ac:dyDescent="0.25">
      <c r="A422" s="34"/>
      <c r="B422" s="1517"/>
      <c r="C422" s="1518"/>
      <c r="D422" s="1519"/>
      <c r="E422" s="87" t="s">
        <v>96</v>
      </c>
      <c r="F422" s="71"/>
      <c r="G422" s="7" t="e">
        <f t="shared" si="73"/>
        <v>#DIV/0!</v>
      </c>
      <c r="H422" s="67"/>
      <c r="I422" s="67"/>
      <c r="J422" s="67"/>
    </row>
    <row r="423" spans="1:16" ht="17.100000000000001" hidden="1" customHeight="1" x14ac:dyDescent="0.25">
      <c r="A423" s="34"/>
      <c r="B423" s="1517"/>
      <c r="C423" s="1518"/>
      <c r="D423" s="1519"/>
      <c r="E423" s="87" t="s">
        <v>96</v>
      </c>
      <c r="F423" s="71"/>
      <c r="G423" s="7" t="e">
        <f t="shared" si="73"/>
        <v>#DIV/0!</v>
      </c>
      <c r="H423" s="67"/>
      <c r="I423" s="67"/>
      <c r="J423" s="67"/>
    </row>
    <row r="424" spans="1:16" ht="21" hidden="1" customHeight="1" x14ac:dyDescent="0.25">
      <c r="A424" s="34"/>
      <c r="B424" s="1383"/>
      <c r="C424" s="1416"/>
      <c r="D424" s="1384"/>
      <c r="E424" s="87" t="s">
        <v>96</v>
      </c>
      <c r="F424" s="71"/>
      <c r="G424" s="7" t="e">
        <f t="shared" si="73"/>
        <v>#DIV/0!</v>
      </c>
      <c r="H424" s="67"/>
      <c r="I424" s="67"/>
      <c r="J424" s="67"/>
    </row>
    <row r="425" spans="1:16" ht="21.75" hidden="1" customHeight="1" x14ac:dyDescent="0.25">
      <c r="A425" s="34"/>
      <c r="B425" s="1383"/>
      <c r="C425" s="1416"/>
      <c r="D425" s="1384"/>
      <c r="E425" s="87" t="s">
        <v>96</v>
      </c>
      <c r="F425" s="71"/>
      <c r="G425" s="7" t="e">
        <f t="shared" si="73"/>
        <v>#DIV/0!</v>
      </c>
      <c r="H425" s="67"/>
      <c r="I425" s="67"/>
      <c r="J425" s="67"/>
    </row>
    <row r="426" spans="1:16" ht="21.75" hidden="1" customHeight="1" x14ac:dyDescent="0.25">
      <c r="A426" s="34"/>
      <c r="B426" s="1517"/>
      <c r="C426" s="1518"/>
      <c r="D426" s="1519"/>
      <c r="E426" s="87" t="s">
        <v>96</v>
      </c>
      <c r="F426" s="71"/>
      <c r="G426" s="7" t="e">
        <f t="shared" si="73"/>
        <v>#DIV/0!</v>
      </c>
      <c r="H426" s="67"/>
      <c r="I426" s="67"/>
      <c r="J426" s="67"/>
    </row>
    <row r="427" spans="1:16" ht="16.5" hidden="1" customHeight="1" x14ac:dyDescent="0.25">
      <c r="A427" s="38"/>
      <c r="B427" s="1502" t="s">
        <v>71</v>
      </c>
      <c r="C427" s="1503"/>
      <c r="D427" s="1504"/>
      <c r="E427" s="39"/>
      <c r="F427" s="42"/>
      <c r="G427" s="40"/>
      <c r="H427" s="40">
        <f>SUM(H418:H426)</f>
        <v>0</v>
      </c>
      <c r="I427" s="40">
        <f t="shared" ref="I427:J427" si="77">SUM(I418:I426)</f>
        <v>0</v>
      </c>
      <c r="J427" s="40">
        <f t="shared" si="77"/>
        <v>0</v>
      </c>
    </row>
    <row r="428" spans="1:16" ht="17.100000000000001" customHeight="1" x14ac:dyDescent="0.25">
      <c r="A428" s="36">
        <v>5</v>
      </c>
      <c r="B428" s="1451" t="s">
        <v>159</v>
      </c>
      <c r="C428" s="1452"/>
      <c r="D428" s="1453"/>
      <c r="E428" s="25" t="s">
        <v>117</v>
      </c>
      <c r="F428" s="26" t="s">
        <v>117</v>
      </c>
      <c r="G428" s="27" t="s">
        <v>117</v>
      </c>
      <c r="H428" s="27" t="s">
        <v>117</v>
      </c>
      <c r="I428" s="27" t="s">
        <v>117</v>
      </c>
      <c r="J428" s="27" t="s">
        <v>117</v>
      </c>
      <c r="K428" s="1647" t="s">
        <v>438</v>
      </c>
      <c r="L428" s="1648"/>
      <c r="M428" s="393" t="s">
        <v>444</v>
      </c>
      <c r="N428" s="386" t="s">
        <v>445</v>
      </c>
      <c r="O428" s="386" t="s">
        <v>98</v>
      </c>
      <c r="P428" s="386" t="s">
        <v>446</v>
      </c>
    </row>
    <row r="429" spans="1:16" ht="17.100000000000001" customHeight="1" x14ac:dyDescent="0.25">
      <c r="A429" s="34"/>
      <c r="B429" s="1511" t="s">
        <v>162</v>
      </c>
      <c r="C429" s="1512"/>
      <c r="D429" s="1515"/>
      <c r="E429" s="87" t="s">
        <v>157</v>
      </c>
      <c r="F429" s="1067">
        <v>20</v>
      </c>
      <c r="G429" s="31">
        <f t="shared" si="73"/>
        <v>1000</v>
      </c>
      <c r="H429" s="67">
        <v>20000</v>
      </c>
      <c r="I429" s="67"/>
      <c r="J429" s="67"/>
      <c r="K429" s="389" t="s">
        <v>439</v>
      </c>
      <c r="L429" s="390"/>
      <c r="M429" s="395">
        <v>10</v>
      </c>
      <c r="N429" s="394">
        <v>0.45</v>
      </c>
      <c r="O429" s="394">
        <v>12</v>
      </c>
      <c r="P429" s="394">
        <f>M429*N429*O429</f>
        <v>54</v>
      </c>
    </row>
    <row r="430" spans="1:16" ht="17.100000000000001" customHeight="1" x14ac:dyDescent="0.25">
      <c r="A430" s="34"/>
      <c r="B430" s="1511" t="s">
        <v>185</v>
      </c>
      <c r="C430" s="1512"/>
      <c r="D430" s="1512"/>
      <c r="E430" s="87" t="s">
        <v>96</v>
      </c>
      <c r="F430" s="1067">
        <v>50</v>
      </c>
      <c r="G430" s="7">
        <f t="shared" si="73"/>
        <v>100</v>
      </c>
      <c r="H430" s="67">
        <v>5000</v>
      </c>
      <c r="I430" s="67"/>
      <c r="J430" s="67"/>
      <c r="K430" s="59" t="s">
        <v>490</v>
      </c>
      <c r="L430" s="498">
        <f>2*12*12</f>
        <v>288</v>
      </c>
    </row>
    <row r="431" spans="1:16" ht="17.100000000000001" customHeight="1" x14ac:dyDescent="0.25">
      <c r="A431" s="34"/>
      <c r="B431" s="1511" t="s">
        <v>186</v>
      </c>
      <c r="C431" s="1512"/>
      <c r="D431" s="1512"/>
      <c r="E431" s="87" t="s">
        <v>96</v>
      </c>
      <c r="F431" s="1067">
        <v>50</v>
      </c>
      <c r="G431" s="7">
        <f t="shared" si="73"/>
        <v>80</v>
      </c>
      <c r="H431" s="67">
        <v>4000</v>
      </c>
      <c r="I431" s="67"/>
      <c r="J431" s="67"/>
    </row>
    <row r="432" spans="1:16" ht="17.100000000000001" customHeight="1" x14ac:dyDescent="0.25">
      <c r="A432" s="34"/>
      <c r="B432" s="1511" t="s">
        <v>205</v>
      </c>
      <c r="C432" s="1512"/>
      <c r="D432" s="1512"/>
      <c r="E432" s="87" t="s">
        <v>199</v>
      </c>
      <c r="F432" s="1067">
        <v>20</v>
      </c>
      <c r="G432" s="7" t="e">
        <f>#REF!/#REF!</f>
        <v>#REF!</v>
      </c>
      <c r="H432" s="1047">
        <v>5000</v>
      </c>
      <c r="I432" s="67"/>
      <c r="J432" s="67"/>
    </row>
    <row r="433" spans="1:11" ht="17.100000000000001" hidden="1" customHeight="1" x14ac:dyDescent="0.25">
      <c r="A433" s="34"/>
      <c r="B433" s="1513" t="s">
        <v>187</v>
      </c>
      <c r="C433" s="1514"/>
      <c r="D433" s="1514"/>
      <c r="E433" s="87" t="s">
        <v>189</v>
      </c>
      <c r="F433" s="93"/>
      <c r="G433" s="7">
        <f>H432/F432</f>
        <v>250</v>
      </c>
      <c r="H433" s="67"/>
      <c r="I433" s="67"/>
      <c r="J433" s="67"/>
    </row>
    <row r="434" spans="1:11" ht="17.100000000000001" hidden="1" customHeight="1" x14ac:dyDescent="0.25">
      <c r="A434" s="34"/>
      <c r="B434" s="1513" t="s">
        <v>192</v>
      </c>
      <c r="C434" s="1514"/>
      <c r="D434" s="1514"/>
      <c r="E434" s="87" t="s">
        <v>96</v>
      </c>
      <c r="F434" s="93"/>
      <c r="G434" s="7" t="e">
        <f>#REF!/#REF!</f>
        <v>#REF!</v>
      </c>
      <c r="H434" s="67"/>
      <c r="I434" s="67"/>
      <c r="J434" s="67"/>
    </row>
    <row r="435" spans="1:11" ht="17.100000000000001" hidden="1" customHeight="1" x14ac:dyDescent="0.25">
      <c r="A435" s="34"/>
      <c r="B435" s="1466" t="s">
        <v>195</v>
      </c>
      <c r="C435" s="1467"/>
      <c r="D435" s="1467"/>
      <c r="E435" s="87" t="s">
        <v>96</v>
      </c>
      <c r="F435" s="93"/>
      <c r="G435" s="7" t="e">
        <f>H433/F433</f>
        <v>#DIV/0!</v>
      </c>
      <c r="H435" s="67"/>
      <c r="I435" s="67"/>
      <c r="J435" s="67"/>
    </row>
    <row r="436" spans="1:11" ht="17.100000000000001" hidden="1" customHeight="1" x14ac:dyDescent="0.25">
      <c r="A436" s="34"/>
      <c r="B436" s="1466" t="s">
        <v>204</v>
      </c>
      <c r="C436" s="1467"/>
      <c r="D436" s="1467"/>
      <c r="E436" s="87" t="s">
        <v>96</v>
      </c>
      <c r="F436" s="93"/>
      <c r="G436" s="7" t="e">
        <f>#REF!/#REF!</f>
        <v>#REF!</v>
      </c>
      <c r="H436" s="1047"/>
      <c r="I436" s="67"/>
      <c r="J436" s="67"/>
    </row>
    <row r="437" spans="1:11" ht="17.100000000000001" hidden="1" customHeight="1" x14ac:dyDescent="0.25">
      <c r="A437" s="34"/>
      <c r="B437" s="1420" t="s">
        <v>491</v>
      </c>
      <c r="C437" s="1421"/>
      <c r="D437" s="1421"/>
      <c r="E437" s="87" t="s">
        <v>96</v>
      </c>
      <c r="F437" s="93"/>
      <c r="G437" s="7" t="e">
        <f t="shared" ref="G437:G443" si="78">H434/F434</f>
        <v>#DIV/0!</v>
      </c>
      <c r="H437" s="67"/>
      <c r="I437" s="67"/>
      <c r="J437" s="67"/>
    </row>
    <row r="438" spans="1:11" ht="17.100000000000001" hidden="1" customHeight="1" x14ac:dyDescent="0.25">
      <c r="A438" s="34"/>
      <c r="B438" s="1413" t="s">
        <v>748</v>
      </c>
      <c r="C438" s="1414"/>
      <c r="D438" s="1415"/>
      <c r="E438" s="87" t="s">
        <v>199</v>
      </c>
      <c r="F438" s="93"/>
      <c r="G438" s="7" t="e">
        <f t="shared" si="78"/>
        <v>#DIV/0!</v>
      </c>
      <c r="H438" s="67"/>
      <c r="I438" s="67"/>
      <c r="J438" s="67"/>
      <c r="K438" s="498">
        <f>0.5*12*12</f>
        <v>72</v>
      </c>
    </row>
    <row r="439" spans="1:11" ht="17.100000000000001" customHeight="1" x14ac:dyDescent="0.25">
      <c r="A439" s="34"/>
      <c r="B439" s="1413" t="s">
        <v>799</v>
      </c>
      <c r="C439" s="1414"/>
      <c r="D439" s="1415"/>
      <c r="E439" s="87" t="s">
        <v>96</v>
      </c>
      <c r="F439" s="93">
        <v>10</v>
      </c>
      <c r="G439" s="7" t="e">
        <f t="shared" si="78"/>
        <v>#DIV/0!</v>
      </c>
      <c r="H439" s="67">
        <v>46000</v>
      </c>
      <c r="I439" s="67"/>
      <c r="J439" s="67"/>
    </row>
    <row r="440" spans="1:11" ht="13.5" hidden="1" customHeight="1" x14ac:dyDescent="0.25">
      <c r="A440" s="34"/>
      <c r="B440" s="1413" t="s">
        <v>820</v>
      </c>
      <c r="C440" s="1414"/>
      <c r="D440" s="1415"/>
      <c r="E440" s="87" t="s">
        <v>96</v>
      </c>
      <c r="F440" s="93"/>
      <c r="G440" s="7" t="e">
        <f t="shared" si="78"/>
        <v>#DIV/0!</v>
      </c>
      <c r="H440" s="67"/>
      <c r="I440" s="67"/>
      <c r="J440" s="67"/>
    </row>
    <row r="441" spans="1:11" ht="14.25" hidden="1" customHeight="1" x14ac:dyDescent="0.25">
      <c r="A441" s="34"/>
      <c r="B441" s="1413" t="s">
        <v>845</v>
      </c>
      <c r="C441" s="1414"/>
      <c r="D441" s="1414"/>
      <c r="E441" s="87" t="s">
        <v>96</v>
      </c>
      <c r="F441" s="1069"/>
      <c r="G441" s="7" t="e">
        <f t="shared" si="78"/>
        <v>#DIV/0!</v>
      </c>
      <c r="H441" s="67"/>
      <c r="I441" s="67"/>
      <c r="J441" s="67"/>
    </row>
    <row r="442" spans="1:11" ht="17.100000000000001" hidden="1" customHeight="1" x14ac:dyDescent="0.25">
      <c r="A442" s="34"/>
      <c r="B442" s="1649" t="s">
        <v>882</v>
      </c>
      <c r="C442" s="1650"/>
      <c r="D442" s="1650"/>
      <c r="E442" s="87" t="s">
        <v>96</v>
      </c>
      <c r="F442" s="92"/>
      <c r="G442" s="7">
        <f t="shared" si="78"/>
        <v>4600</v>
      </c>
      <c r="H442" s="1070"/>
      <c r="I442" s="1072"/>
      <c r="J442" s="1045"/>
    </row>
    <row r="443" spans="1:11" ht="17.100000000000001" customHeight="1" x14ac:dyDescent="0.25">
      <c r="A443" s="34"/>
      <c r="B443" s="1383" t="s">
        <v>705</v>
      </c>
      <c r="C443" s="1416"/>
      <c r="D443" s="1416"/>
      <c r="E443" s="87" t="s">
        <v>96</v>
      </c>
      <c r="F443" s="1068">
        <v>20</v>
      </c>
      <c r="G443" s="7" t="e">
        <f t="shared" si="78"/>
        <v>#DIV/0!</v>
      </c>
      <c r="H443" s="67">
        <v>50000</v>
      </c>
      <c r="I443" s="1071"/>
    </row>
    <row r="444" spans="1:11" ht="17.100000000000001" hidden="1" customHeight="1" x14ac:dyDescent="0.25">
      <c r="A444" s="34"/>
      <c r="B444" s="1383"/>
      <c r="C444" s="1416"/>
      <c r="D444" s="1416"/>
      <c r="E444" s="87" t="s">
        <v>96</v>
      </c>
      <c r="F444" s="93"/>
      <c r="G444" s="7" t="e">
        <f>H441/F444</f>
        <v>#DIV/0!</v>
      </c>
    </row>
    <row r="445" spans="1:11" ht="17.100000000000001" hidden="1" customHeight="1" x14ac:dyDescent="0.25">
      <c r="A445" s="34"/>
      <c r="B445" s="1383"/>
      <c r="C445" s="1416"/>
      <c r="D445" s="1384"/>
      <c r="E445" s="87" t="s">
        <v>96</v>
      </c>
      <c r="F445" s="93"/>
      <c r="G445" s="7" t="e">
        <f t="shared" si="73"/>
        <v>#DIV/0!</v>
      </c>
      <c r="H445" s="67"/>
      <c r="I445" s="67"/>
      <c r="J445" s="67"/>
    </row>
    <row r="446" spans="1:11" ht="17.100000000000001" hidden="1" customHeight="1" x14ac:dyDescent="0.25">
      <c r="A446" s="34"/>
      <c r="B446" s="1383"/>
      <c r="C446" s="1416"/>
      <c r="D446" s="1384"/>
      <c r="E446" s="87" t="s">
        <v>96</v>
      </c>
      <c r="F446" s="93"/>
      <c r="G446" s="7" t="e">
        <f t="shared" si="73"/>
        <v>#DIV/0!</v>
      </c>
      <c r="H446" s="67"/>
      <c r="I446" s="67"/>
      <c r="J446" s="67"/>
    </row>
    <row r="447" spans="1:11" ht="17.100000000000001" hidden="1" customHeight="1" x14ac:dyDescent="0.25">
      <c r="A447" s="34"/>
      <c r="B447" s="1383"/>
      <c r="C447" s="1416"/>
      <c r="D447" s="1384"/>
      <c r="E447" s="87" t="s">
        <v>96</v>
      </c>
      <c r="F447" s="93"/>
      <c r="G447" s="7" t="e">
        <f t="shared" si="73"/>
        <v>#DIV/0!</v>
      </c>
      <c r="H447" s="67"/>
      <c r="I447" s="67"/>
      <c r="J447" s="67"/>
    </row>
    <row r="448" spans="1:11" ht="17.100000000000001" customHeight="1" x14ac:dyDescent="0.25">
      <c r="A448" s="38"/>
      <c r="B448" s="1502" t="s">
        <v>71</v>
      </c>
      <c r="C448" s="1503"/>
      <c r="D448" s="1504"/>
      <c r="E448" s="39"/>
      <c r="F448" s="42"/>
      <c r="G448" s="40"/>
      <c r="H448" s="40">
        <f>SUM(H429:H447)</f>
        <v>130000</v>
      </c>
      <c r="I448" s="40">
        <f t="shared" ref="I448:J448" si="79">SUM(I429:I447)</f>
        <v>0</v>
      </c>
      <c r="J448" s="40">
        <f t="shared" si="79"/>
        <v>0</v>
      </c>
    </row>
    <row r="449" spans="1:10" ht="17.100000000000001" hidden="1" customHeight="1" x14ac:dyDescent="0.25">
      <c r="A449" s="36">
        <v>6</v>
      </c>
      <c r="B449" s="1457" t="s">
        <v>160</v>
      </c>
      <c r="C449" s="1458"/>
      <c r="D449" s="1459"/>
      <c r="E449" s="25" t="s">
        <v>117</v>
      </c>
      <c r="F449" s="26" t="s">
        <v>117</v>
      </c>
      <c r="G449" s="27" t="s">
        <v>117</v>
      </c>
      <c r="H449" s="27" t="s">
        <v>117</v>
      </c>
      <c r="I449" s="27" t="s">
        <v>117</v>
      </c>
      <c r="J449" s="27" t="s">
        <v>117</v>
      </c>
    </row>
    <row r="450" spans="1:10" ht="17.100000000000001" hidden="1" customHeight="1" x14ac:dyDescent="0.25">
      <c r="A450" s="34"/>
      <c r="B450" s="1454"/>
      <c r="C450" s="1455"/>
      <c r="D450" s="1456"/>
      <c r="E450" s="87" t="s">
        <v>96</v>
      </c>
      <c r="F450" s="104"/>
      <c r="G450" s="31" t="e">
        <f t="shared" si="73"/>
        <v>#DIV/0!</v>
      </c>
      <c r="H450" s="67"/>
      <c r="I450" s="67"/>
      <c r="J450" s="67"/>
    </row>
    <row r="451" spans="1:10" ht="17.100000000000001" hidden="1" customHeight="1" x14ac:dyDescent="0.25">
      <c r="A451" s="34"/>
      <c r="B451" s="1454"/>
      <c r="C451" s="1455"/>
      <c r="D451" s="1456"/>
      <c r="E451" s="87" t="s">
        <v>96</v>
      </c>
      <c r="F451" s="104"/>
      <c r="G451" s="7" t="e">
        <f t="shared" si="73"/>
        <v>#DIV/0!</v>
      </c>
      <c r="H451" s="67"/>
      <c r="I451" s="67"/>
      <c r="J451" s="67"/>
    </row>
    <row r="452" spans="1:10" ht="17.100000000000001" hidden="1" customHeight="1" x14ac:dyDescent="0.25">
      <c r="A452" s="34"/>
      <c r="B452" s="1454"/>
      <c r="C452" s="1455"/>
      <c r="D452" s="1456"/>
      <c r="E452" s="87" t="s">
        <v>96</v>
      </c>
      <c r="F452" s="71"/>
      <c r="G452" s="7" t="e">
        <f t="shared" si="73"/>
        <v>#DIV/0!</v>
      </c>
      <c r="H452" s="67"/>
      <c r="I452" s="67"/>
      <c r="J452" s="67"/>
    </row>
    <row r="453" spans="1:10" ht="17.100000000000001" hidden="1" customHeight="1" x14ac:dyDescent="0.25">
      <c r="A453" s="34"/>
      <c r="B453" s="1505"/>
      <c r="C453" s="1506"/>
      <c r="D453" s="1507"/>
      <c r="E453" s="87" t="s">
        <v>96</v>
      </c>
      <c r="F453" s="71"/>
      <c r="G453" s="7" t="e">
        <f t="shared" si="73"/>
        <v>#DIV/0!</v>
      </c>
      <c r="H453" s="67"/>
      <c r="I453" s="67"/>
      <c r="J453" s="67"/>
    </row>
    <row r="454" spans="1:10" ht="17.100000000000001" hidden="1" customHeight="1" x14ac:dyDescent="0.25">
      <c r="A454" s="34"/>
      <c r="B454" s="1454"/>
      <c r="C454" s="1455"/>
      <c r="D454" s="1456"/>
      <c r="E454" s="87" t="s">
        <v>96</v>
      </c>
      <c r="F454" s="71"/>
      <c r="G454" s="7" t="e">
        <f t="shared" si="73"/>
        <v>#DIV/0!</v>
      </c>
      <c r="H454" s="67"/>
      <c r="I454" s="67"/>
      <c r="J454" s="67"/>
    </row>
    <row r="455" spans="1:10" ht="17.100000000000001" hidden="1" customHeight="1" x14ac:dyDescent="0.25">
      <c r="A455" s="34"/>
      <c r="B455" s="1454"/>
      <c r="C455" s="1455"/>
      <c r="D455" s="1456"/>
      <c r="E455" s="87" t="s">
        <v>96</v>
      </c>
      <c r="F455" s="71"/>
      <c r="G455" s="7" t="e">
        <f t="shared" si="73"/>
        <v>#DIV/0!</v>
      </c>
      <c r="H455" s="67"/>
      <c r="I455" s="67"/>
      <c r="J455" s="67"/>
    </row>
    <row r="456" spans="1:10" ht="17.100000000000001" hidden="1" customHeight="1" x14ac:dyDescent="0.25">
      <c r="A456" s="34"/>
      <c r="B456" s="1454"/>
      <c r="C456" s="1455"/>
      <c r="D456" s="1456"/>
      <c r="E456" s="87" t="s">
        <v>96</v>
      </c>
      <c r="F456" s="71"/>
      <c r="G456" s="7" t="e">
        <f t="shared" si="73"/>
        <v>#DIV/0!</v>
      </c>
      <c r="H456" s="67"/>
      <c r="I456" s="67"/>
      <c r="J456" s="67"/>
    </row>
    <row r="457" spans="1:10" ht="17.100000000000001" hidden="1" customHeight="1" x14ac:dyDescent="0.25">
      <c r="A457" s="34"/>
      <c r="B457" s="1505"/>
      <c r="C457" s="1506"/>
      <c r="D457" s="1507"/>
      <c r="E457" s="87" t="s">
        <v>96</v>
      </c>
      <c r="F457" s="71"/>
      <c r="G457" s="7" t="e">
        <f t="shared" si="73"/>
        <v>#DIV/0!</v>
      </c>
      <c r="H457" s="67"/>
      <c r="I457" s="67"/>
      <c r="J457" s="67"/>
    </row>
    <row r="458" spans="1:10" ht="17.100000000000001" hidden="1" customHeight="1" x14ac:dyDescent="0.25">
      <c r="A458" s="34"/>
      <c r="B458" s="1508"/>
      <c r="C458" s="1508"/>
      <c r="D458" s="1508"/>
      <c r="E458" s="87" t="s">
        <v>96</v>
      </c>
      <c r="F458" s="71"/>
      <c r="G458" s="7" t="e">
        <f t="shared" si="73"/>
        <v>#DIV/0!</v>
      </c>
      <c r="H458" s="67"/>
      <c r="I458" s="67"/>
      <c r="J458" s="67"/>
    </row>
    <row r="459" spans="1:10" ht="17.100000000000001" hidden="1" customHeight="1" x14ac:dyDescent="0.25">
      <c r="A459" s="38"/>
      <c r="B459" s="1502" t="s">
        <v>71</v>
      </c>
      <c r="C459" s="1503"/>
      <c r="D459" s="1504"/>
      <c r="E459" s="39"/>
      <c r="F459" s="42"/>
      <c r="G459" s="40"/>
      <c r="H459" s="40">
        <f>SUM(H450:H458)</f>
        <v>0</v>
      </c>
      <c r="I459" s="40">
        <f t="shared" ref="I459:J459" si="80">SUM(I450:I458)</f>
        <v>0</v>
      </c>
      <c r="J459" s="40">
        <f t="shared" si="80"/>
        <v>0</v>
      </c>
    </row>
    <row r="460" spans="1:10" ht="18" hidden="1" customHeight="1" x14ac:dyDescent="0.25">
      <c r="A460" s="36">
        <v>7</v>
      </c>
      <c r="B460" s="1457" t="s">
        <v>161</v>
      </c>
      <c r="C460" s="1458"/>
      <c r="D460" s="1459"/>
      <c r="E460" s="84" t="s">
        <v>93</v>
      </c>
      <c r="F460" s="312">
        <f>F468</f>
        <v>0</v>
      </c>
      <c r="G460" s="28" t="e">
        <f>H460/F460</f>
        <v>#DIV/0!</v>
      </c>
      <c r="H460" s="86"/>
      <c r="I460" s="86"/>
      <c r="J460" s="86"/>
    </row>
    <row r="461" spans="1:10" ht="17.100000000000001" hidden="1" customHeight="1" x14ac:dyDescent="0.25">
      <c r="A461" s="34"/>
      <c r="B461" s="1493"/>
      <c r="C461" s="1494"/>
      <c r="D461" s="1495"/>
      <c r="E461" s="30"/>
      <c r="F461" s="6"/>
      <c r="G461" s="7"/>
      <c r="H461" s="7"/>
      <c r="I461" s="7"/>
      <c r="J461" s="7"/>
    </row>
    <row r="462" spans="1:10" ht="34.5" customHeight="1" x14ac:dyDescent="0.25">
      <c r="A462" s="802">
        <v>8</v>
      </c>
      <c r="B462" s="1551" t="s">
        <v>884</v>
      </c>
      <c r="C462" s="1670"/>
      <c r="D462" s="1671"/>
      <c r="E462" s="84" t="s">
        <v>96</v>
      </c>
      <c r="F462" s="547" t="s">
        <v>117</v>
      </c>
      <c r="G462" s="28" t="e">
        <f t="shared" si="73"/>
        <v>#VALUE!</v>
      </c>
      <c r="H462" s="96" t="s">
        <v>117</v>
      </c>
      <c r="I462" s="96"/>
      <c r="J462" s="96"/>
    </row>
    <row r="463" spans="1:10" ht="17.100000000000001" customHeight="1" x14ac:dyDescent="0.25">
      <c r="A463" s="34"/>
      <c r="B463" s="1383" t="s">
        <v>885</v>
      </c>
      <c r="C463" s="1416"/>
      <c r="D463" s="1384"/>
      <c r="E463" s="87" t="s">
        <v>96</v>
      </c>
      <c r="F463" s="71">
        <v>800</v>
      </c>
      <c r="G463" s="7">
        <f t="shared" si="73"/>
        <v>296.25</v>
      </c>
      <c r="H463" s="67">
        <v>237000</v>
      </c>
      <c r="I463" s="67"/>
      <c r="J463" s="67"/>
    </row>
    <row r="464" spans="1:10" ht="17.100000000000001" customHeight="1" x14ac:dyDescent="0.25">
      <c r="A464" s="34"/>
      <c r="B464" s="1383" t="s">
        <v>883</v>
      </c>
      <c r="C464" s="1464"/>
      <c r="D464" s="1465"/>
      <c r="E464" s="87" t="s">
        <v>96</v>
      </c>
      <c r="F464" s="71">
        <v>300</v>
      </c>
      <c r="G464" s="7">
        <f t="shared" si="73"/>
        <v>1000</v>
      </c>
      <c r="H464" s="67">
        <v>300000</v>
      </c>
      <c r="I464" s="67"/>
      <c r="J464" s="67"/>
    </row>
    <row r="465" spans="1:19" ht="17.100000000000001" hidden="1" customHeight="1" x14ac:dyDescent="0.25">
      <c r="A465" s="34"/>
      <c r="B465" s="1383"/>
      <c r="C465" s="1416"/>
      <c r="D465" s="1384"/>
      <c r="E465" s="87" t="s">
        <v>96</v>
      </c>
      <c r="F465" s="71"/>
      <c r="G465" s="7" t="e">
        <f t="shared" si="73"/>
        <v>#DIV/0!</v>
      </c>
      <c r="H465" s="67"/>
      <c r="I465" s="67"/>
      <c r="J465" s="67"/>
    </row>
    <row r="466" spans="1:19" ht="17.100000000000001" hidden="1" customHeight="1" x14ac:dyDescent="0.25">
      <c r="A466" s="34"/>
      <c r="B466" s="1505"/>
      <c r="C466" s="1506"/>
      <c r="D466" s="1507"/>
      <c r="E466" s="87" t="s">
        <v>96</v>
      </c>
      <c r="F466" s="71"/>
      <c r="G466" s="7" t="e">
        <f t="shared" si="73"/>
        <v>#DIV/0!</v>
      </c>
      <c r="H466" s="67"/>
      <c r="I466" s="67"/>
      <c r="J466" s="67"/>
    </row>
    <row r="467" spans="1:19" ht="17.100000000000001" customHeight="1" x14ac:dyDescent="0.25">
      <c r="A467" s="38"/>
      <c r="B467" s="1502" t="s">
        <v>71</v>
      </c>
      <c r="C467" s="1503"/>
      <c r="D467" s="1504"/>
      <c r="E467" s="39"/>
      <c r="F467" s="42"/>
      <c r="G467" s="40"/>
      <c r="H467" s="40">
        <f>SUM(H460:H466)</f>
        <v>537000</v>
      </c>
      <c r="I467" s="40">
        <f t="shared" ref="I467:J467" si="81">SUM(I460:I466)</f>
        <v>0</v>
      </c>
      <c r="J467" s="40">
        <f t="shared" si="81"/>
        <v>0</v>
      </c>
    </row>
    <row r="468" spans="1:19" ht="18" hidden="1" customHeight="1" x14ac:dyDescent="0.25">
      <c r="A468" s="36">
        <v>9</v>
      </c>
      <c r="B468" s="1457" t="s">
        <v>163</v>
      </c>
      <c r="C468" s="1458"/>
      <c r="D468" s="1459"/>
      <c r="E468" s="106" t="s">
        <v>93</v>
      </c>
      <c r="F468" s="105"/>
      <c r="G468" s="96"/>
      <c r="H468" s="86"/>
      <c r="I468" s="86"/>
      <c r="J468" s="86"/>
      <c r="K468" s="321" t="s">
        <v>400</v>
      </c>
      <c r="L468" s="322" t="s">
        <v>405</v>
      </c>
      <c r="M468" s="323"/>
      <c r="N468" s="324"/>
      <c r="O468" s="325"/>
      <c r="P468" s="325"/>
      <c r="Q468" s="325"/>
    </row>
    <row r="469" spans="1:19" ht="18" hidden="1" customHeight="1" x14ac:dyDescent="0.25">
      <c r="A469" s="34"/>
      <c r="B469" s="1493" t="s">
        <v>164</v>
      </c>
      <c r="C469" s="1494"/>
      <c r="D469" s="1495"/>
      <c r="E469" s="87" t="s">
        <v>93</v>
      </c>
      <c r="F469" s="107"/>
      <c r="G469" s="485">
        <v>168.68</v>
      </c>
      <c r="H469" s="67"/>
      <c r="I469" s="67"/>
      <c r="J469" s="67"/>
      <c r="K469" s="326" t="s">
        <v>394</v>
      </c>
      <c r="L469" s="327"/>
      <c r="M469" s="328"/>
      <c r="N469" s="1651" t="s">
        <v>406</v>
      </c>
      <c r="O469" s="325"/>
      <c r="P469" s="325"/>
      <c r="Q469" s="325"/>
    </row>
    <row r="470" spans="1:19" ht="18" hidden="1" customHeight="1" x14ac:dyDescent="0.25">
      <c r="A470" s="34"/>
      <c r="B470" s="1493" t="s">
        <v>165</v>
      </c>
      <c r="C470" s="1494"/>
      <c r="D470" s="1495"/>
      <c r="E470" s="87" t="s">
        <v>93</v>
      </c>
      <c r="F470" s="340">
        <f>F468-F469</f>
        <v>0</v>
      </c>
      <c r="G470" s="37">
        <f>G469-'расшифровка 2'!G446</f>
        <v>168.68</v>
      </c>
      <c r="H470" s="67">
        <f>H468-H469</f>
        <v>0</v>
      </c>
      <c r="I470" s="67">
        <f>I468-I469</f>
        <v>0</v>
      </c>
      <c r="J470" s="67">
        <f>J468-J469</f>
        <v>0</v>
      </c>
      <c r="K470" s="329" t="s">
        <v>399</v>
      </c>
      <c r="L470" s="327"/>
      <c r="M470" s="328"/>
      <c r="N470" s="1652"/>
      <c r="O470" s="325"/>
      <c r="P470" s="325"/>
      <c r="Q470" s="325"/>
    </row>
    <row r="471" spans="1:19" ht="17.100000000000001" hidden="1" customHeight="1" x14ac:dyDescent="0.25">
      <c r="A471" s="38"/>
      <c r="B471" s="1502" t="s">
        <v>71</v>
      </c>
      <c r="C471" s="1503"/>
      <c r="D471" s="1504"/>
      <c r="E471" s="39"/>
      <c r="F471" s="42"/>
      <c r="G471" s="40"/>
      <c r="H471" s="40">
        <f>H468</f>
        <v>0</v>
      </c>
      <c r="I471" s="40">
        <f t="shared" ref="I471:J471" si="82">I468</f>
        <v>0</v>
      </c>
      <c r="J471" s="40">
        <f t="shared" si="82"/>
        <v>0</v>
      </c>
      <c r="K471" s="330" t="s">
        <v>395</v>
      </c>
      <c r="L471" s="331"/>
      <c r="M471" s="332"/>
      <c r="N471" s="1653"/>
      <c r="O471" s="325"/>
      <c r="P471" s="325"/>
      <c r="Q471" s="325"/>
    </row>
    <row r="472" spans="1:19" ht="25.15" hidden="1" customHeight="1" x14ac:dyDescent="0.25">
      <c r="A472" s="24">
        <v>10</v>
      </c>
      <c r="B472" s="1451" t="s">
        <v>216</v>
      </c>
      <c r="C472" s="1452"/>
      <c r="D472" s="1453"/>
      <c r="E472" s="25" t="s">
        <v>117</v>
      </c>
      <c r="F472" s="26" t="s">
        <v>117</v>
      </c>
      <c r="G472" s="27" t="s">
        <v>117</v>
      </c>
      <c r="H472" s="27" t="s">
        <v>117</v>
      </c>
      <c r="I472" s="27" t="s">
        <v>117</v>
      </c>
      <c r="J472" s="27" t="s">
        <v>117</v>
      </c>
      <c r="K472" s="333" t="s">
        <v>401</v>
      </c>
      <c r="L472" s="325"/>
      <c r="M472" s="325"/>
      <c r="N472" s="325"/>
      <c r="O472" s="325"/>
      <c r="P472" s="325"/>
      <c r="Q472" s="325"/>
    </row>
    <row r="473" spans="1:19" ht="17.100000000000001" hidden="1" customHeight="1" x14ac:dyDescent="0.25">
      <c r="A473" s="41"/>
      <c r="B473" s="1618"/>
      <c r="C473" s="1619"/>
      <c r="D473" s="1620"/>
      <c r="E473" s="87" t="s">
        <v>96</v>
      </c>
      <c r="F473" s="88"/>
      <c r="G473" s="7" t="e">
        <f t="shared" ref="G473:G480" si="83">H473/F473</f>
        <v>#DIV/0!</v>
      </c>
      <c r="H473" s="499"/>
      <c r="I473" s="499"/>
      <c r="J473" s="499"/>
      <c r="K473" s="334" t="s">
        <v>402</v>
      </c>
      <c r="L473" s="335"/>
      <c r="M473" s="335"/>
      <c r="N473" s="335"/>
      <c r="O473" s="335"/>
      <c r="P473" s="335"/>
      <c r="Q473" s="336"/>
      <c r="R473" s="313"/>
    </row>
    <row r="474" spans="1:19" ht="17.100000000000001" hidden="1" customHeight="1" x14ac:dyDescent="0.25">
      <c r="A474" s="41"/>
      <c r="B474" s="1618"/>
      <c r="C474" s="1619"/>
      <c r="D474" s="1620"/>
      <c r="E474" s="87" t="s">
        <v>96</v>
      </c>
      <c r="F474" s="88"/>
      <c r="G474" s="7" t="e">
        <f t="shared" si="83"/>
        <v>#DIV/0!</v>
      </c>
      <c r="H474" s="499"/>
      <c r="I474" s="499"/>
      <c r="J474" s="499"/>
      <c r="K474" s="334"/>
      <c r="L474" s="335"/>
      <c r="M474" s="335"/>
      <c r="N474" s="335"/>
      <c r="O474" s="335"/>
      <c r="P474" s="335"/>
      <c r="Q474" s="336"/>
      <c r="R474" s="313"/>
    </row>
    <row r="475" spans="1:19" ht="17.100000000000001" hidden="1" customHeight="1" x14ac:dyDescent="0.25">
      <c r="A475" s="41"/>
      <c r="B475" s="1618"/>
      <c r="C475" s="1619"/>
      <c r="D475" s="1620"/>
      <c r="E475" s="87" t="s">
        <v>96</v>
      </c>
      <c r="F475" s="88"/>
      <c r="G475" s="7" t="e">
        <f t="shared" si="83"/>
        <v>#DIV/0!</v>
      </c>
      <c r="H475" s="499"/>
      <c r="I475" s="499"/>
      <c r="J475" s="499"/>
      <c r="K475" s="334"/>
      <c r="L475" s="335"/>
      <c r="M475" s="335"/>
      <c r="N475" s="335"/>
      <c r="O475" s="335"/>
      <c r="P475" s="335"/>
      <c r="Q475" s="336"/>
      <c r="R475" s="313"/>
    </row>
    <row r="476" spans="1:19" ht="17.100000000000001" hidden="1" customHeight="1" x14ac:dyDescent="0.25">
      <c r="A476" s="41"/>
      <c r="B476" s="1618"/>
      <c r="C476" s="1619"/>
      <c r="D476" s="1620"/>
      <c r="E476" s="87" t="s">
        <v>96</v>
      </c>
      <c r="F476" s="88"/>
      <c r="G476" s="7" t="e">
        <f t="shared" si="83"/>
        <v>#DIV/0!</v>
      </c>
      <c r="H476" s="499"/>
      <c r="I476" s="499"/>
      <c r="J476" s="499"/>
      <c r="K476" s="322" t="s">
        <v>403</v>
      </c>
      <c r="L476" s="323"/>
      <c r="M476" s="323"/>
      <c r="N476" s="323"/>
      <c r="O476" s="323"/>
      <c r="P476" s="323"/>
      <c r="Q476" s="324"/>
    </row>
    <row r="477" spans="1:19" ht="17.100000000000001" hidden="1" customHeight="1" x14ac:dyDescent="0.25">
      <c r="A477" s="41"/>
      <c r="B477" s="1618"/>
      <c r="C477" s="1619"/>
      <c r="D477" s="1620"/>
      <c r="E477" s="87" t="s">
        <v>96</v>
      </c>
      <c r="F477" s="88"/>
      <c r="G477" s="7" t="e">
        <f t="shared" si="83"/>
        <v>#DIV/0!</v>
      </c>
      <c r="H477" s="499"/>
      <c r="I477" s="499"/>
      <c r="J477" s="499"/>
      <c r="K477" s="337" t="s">
        <v>407</v>
      </c>
      <c r="L477" s="338"/>
      <c r="M477" s="338"/>
      <c r="N477" s="338"/>
      <c r="O477" s="339"/>
      <c r="P477" s="325"/>
      <c r="Q477" s="325"/>
    </row>
    <row r="478" spans="1:19" ht="17.100000000000001" hidden="1" customHeight="1" x14ac:dyDescent="0.25">
      <c r="A478" s="41"/>
      <c r="B478" s="1618"/>
      <c r="C478" s="1619"/>
      <c r="D478" s="1620"/>
      <c r="E478" s="87" t="s">
        <v>96</v>
      </c>
      <c r="F478" s="88"/>
      <c r="G478" s="7" t="e">
        <f t="shared" si="83"/>
        <v>#DIV/0!</v>
      </c>
      <c r="H478" s="499"/>
      <c r="I478" s="499"/>
      <c r="J478" s="499"/>
      <c r="K478" s="337" t="s">
        <v>404</v>
      </c>
      <c r="L478" s="338"/>
      <c r="M478" s="338"/>
      <c r="N478" s="338"/>
      <c r="O478" s="338"/>
      <c r="P478" s="339"/>
      <c r="Q478" s="325"/>
    </row>
    <row r="479" spans="1:19" ht="16.5" hidden="1" customHeight="1" x14ac:dyDescent="0.25">
      <c r="A479" s="41"/>
      <c r="B479" s="1618"/>
      <c r="C479" s="1619"/>
      <c r="D479" s="1620"/>
      <c r="E479" s="87" t="s">
        <v>96</v>
      </c>
      <c r="F479" s="88"/>
      <c r="G479" s="7" t="e">
        <f t="shared" si="83"/>
        <v>#DIV/0!</v>
      </c>
      <c r="H479" s="499"/>
      <c r="I479" s="499"/>
      <c r="J479" s="499"/>
      <c r="K479" s="322" t="s">
        <v>408</v>
      </c>
      <c r="L479" s="323"/>
      <c r="M479" s="323"/>
      <c r="N479" s="323"/>
      <c r="O479" s="323"/>
      <c r="P479" s="323"/>
      <c r="Q479" s="323"/>
      <c r="R479" s="324"/>
      <c r="S479" s="341"/>
    </row>
    <row r="480" spans="1:19" ht="16.5" hidden="1" customHeight="1" x14ac:dyDescent="0.25">
      <c r="A480" s="41"/>
      <c r="B480" s="1618"/>
      <c r="C480" s="1619"/>
      <c r="D480" s="1620"/>
      <c r="E480" s="87" t="s">
        <v>96</v>
      </c>
      <c r="F480" s="88">
        <v>1</v>
      </c>
      <c r="G480" s="7">
        <f t="shared" si="83"/>
        <v>0</v>
      </c>
      <c r="H480" s="499"/>
      <c r="I480" s="499"/>
      <c r="J480" s="499"/>
      <c r="K480" s="330" t="s">
        <v>409</v>
      </c>
      <c r="L480" s="331"/>
      <c r="M480" s="331"/>
      <c r="N480" s="331"/>
      <c r="O480" s="331"/>
      <c r="P480" s="331"/>
      <c r="Q480" s="332"/>
      <c r="R480"/>
      <c r="S480"/>
    </row>
    <row r="481" spans="1:16" ht="17.100000000000001" hidden="1" customHeight="1" x14ac:dyDescent="0.25">
      <c r="A481" s="1615" t="s">
        <v>149</v>
      </c>
      <c r="B481" s="1616"/>
      <c r="C481" s="1616"/>
      <c r="D481" s="1616"/>
      <c r="E481" s="1616"/>
      <c r="F481" s="1616"/>
      <c r="G481" s="1617"/>
      <c r="H481" s="128">
        <f>SUM(H473:H480)</f>
        <v>0</v>
      </c>
      <c r="I481" s="128">
        <f>SUM(I473:I480)</f>
        <v>0</v>
      </c>
      <c r="J481" s="128">
        <f>SUM(J473:J480)</f>
        <v>0</v>
      </c>
    </row>
    <row r="482" spans="1:16" ht="17.25" customHeight="1" x14ac:dyDescent="0.25">
      <c r="A482" s="1615" t="s">
        <v>385</v>
      </c>
      <c r="B482" s="1616"/>
      <c r="C482" s="1616"/>
      <c r="D482" s="1616"/>
      <c r="E482" s="1616"/>
      <c r="F482" s="1616"/>
      <c r="G482" s="1617"/>
      <c r="H482" s="128">
        <f>H391+H408+H416+H427+H448+H459+H467+H471</f>
        <v>700000</v>
      </c>
      <c r="I482" s="128">
        <f t="shared" ref="I482:J482" si="84">I391+I408+I416+I427+I448+I459+I467+I471</f>
        <v>0</v>
      </c>
      <c r="J482" s="128">
        <f t="shared" si="84"/>
        <v>0</v>
      </c>
    </row>
    <row r="483" spans="1:16" ht="21.95" customHeight="1" x14ac:dyDescent="0.25">
      <c r="A483" s="1321" t="s">
        <v>74</v>
      </c>
      <c r="B483" s="1322"/>
      <c r="C483" s="1322"/>
      <c r="D483" s="1322"/>
      <c r="E483" s="1322"/>
      <c r="F483" s="1322"/>
      <c r="G483" s="1323"/>
      <c r="H483" s="246">
        <f>H391+H408+H416+H427+H448+H459+H467+H471+H481</f>
        <v>700000</v>
      </c>
      <c r="I483" s="246">
        <f t="shared" ref="I483:J483" si="85">I391+I408+I416+I427+I448+I459+I467+I471+I481</f>
        <v>0</v>
      </c>
      <c r="J483" s="246">
        <f t="shared" si="85"/>
        <v>0</v>
      </c>
    </row>
    <row r="484" spans="1:16" ht="23.45" customHeight="1" thickBot="1" x14ac:dyDescent="0.3">
      <c r="A484" s="1628" t="s">
        <v>75</v>
      </c>
      <c r="B484" s="1629"/>
      <c r="C484" s="1629"/>
      <c r="D484" s="1629"/>
      <c r="E484" s="1629"/>
      <c r="F484" s="1629"/>
      <c r="G484" s="1630"/>
      <c r="H484" s="695">
        <f>H174+H183+H195+H203+H266+H291+H304+H371+H483</f>
        <v>2618846.23</v>
      </c>
      <c r="I484" s="695">
        <f>I174+I183+I195+I203+I266+I291+I304+I371+I483</f>
        <v>0</v>
      </c>
      <c r="J484" s="695">
        <f>J174+J183+J195+J203+J266+J291+J304+J371+J483</f>
        <v>0</v>
      </c>
    </row>
    <row r="485" spans="1:16" ht="23.45" customHeight="1" x14ac:dyDescent="0.25">
      <c r="A485" s="1654" t="s">
        <v>465</v>
      </c>
      <c r="B485" s="1655"/>
      <c r="C485" s="1655"/>
      <c r="D485" s="1655"/>
      <c r="E485" s="1655"/>
      <c r="F485" s="1655"/>
      <c r="G485" s="1656"/>
      <c r="H485" s="696">
        <f>H17+H25+H53+H59+H78+H84+H90+H97+H105+H112+H130+H142+H157+H484</f>
        <v>12860038.9</v>
      </c>
      <c r="I485" s="696">
        <f>I17+I25+I53+I59+I78+I84+I90+I97+I105+I112+I130+I142+I157+I484</f>
        <v>0</v>
      </c>
      <c r="J485" s="696">
        <f>J17+J25+J53+J59+J78+J84+J90+J97+J105+J112+J130+J142+J157+J484</f>
        <v>0</v>
      </c>
      <c r="K485" s="496"/>
      <c r="L485" s="496"/>
      <c r="M485" s="496"/>
      <c r="N485" s="497"/>
      <c r="O485" s="497"/>
      <c r="P485" s="496"/>
    </row>
    <row r="486" spans="1:16" ht="23.45" customHeight="1" x14ac:dyDescent="0.25">
      <c r="A486" s="1657" t="s">
        <v>584</v>
      </c>
      <c r="B486" s="1658"/>
      <c r="C486" s="1658"/>
      <c r="D486" s="1658"/>
      <c r="E486" s="1658"/>
      <c r="F486" s="1658"/>
      <c r="G486" s="1659"/>
      <c r="H486" s="697">
        <f>H15+H23+H53+H59+H67+H72+H84+H90+H97+H105+H112+H130+H142+H157+H174+H183+H195+H203+H266+H284+H304+H370+H482</f>
        <v>12860038.9</v>
      </c>
      <c r="I486" s="697">
        <f>I15+I23+I53+I59+I67+I72+I84+I90+I97+I105+I112+I130+I142+I157+I174+I183+I195+I203+I266+I284+I304+I370+I482</f>
        <v>0</v>
      </c>
      <c r="J486" s="697">
        <f>J15+J23+J53+J59+J67+J72+J84+J90+J97+J105+J112+J130+J142+J157+J174+J183+J195+J203+J266+J284+J304+J370+J482</f>
        <v>0</v>
      </c>
      <c r="K486" s="496"/>
      <c r="L486" s="496"/>
      <c r="M486" s="496"/>
      <c r="N486" s="497"/>
      <c r="O486" s="497"/>
      <c r="P486" s="496"/>
    </row>
    <row r="487" spans="1:16" ht="23.45" hidden="1" customHeight="1" thickBot="1" x14ac:dyDescent="0.3">
      <c r="A487" s="1660" t="s">
        <v>585</v>
      </c>
      <c r="B487" s="1661"/>
      <c r="C487" s="1661"/>
      <c r="D487" s="1661"/>
      <c r="E487" s="1661"/>
      <c r="F487" s="1661"/>
      <c r="G487" s="1662"/>
      <c r="H487" s="698">
        <f>H16+H24+H76+H290+H339+H481</f>
        <v>0</v>
      </c>
      <c r="I487" s="698">
        <f>I16+I24+I76+I290+I339+I481</f>
        <v>0</v>
      </c>
      <c r="J487" s="698">
        <f>J16+J24+J76+J290+J339+J481</f>
        <v>0</v>
      </c>
      <c r="K487" s="496"/>
      <c r="L487" s="496"/>
      <c r="M487" s="496"/>
      <c r="N487" s="497"/>
      <c r="O487" s="497"/>
      <c r="P487" s="496"/>
    </row>
    <row r="488" spans="1:16" ht="9.75" customHeight="1" x14ac:dyDescent="0.25">
      <c r="A488" s="60"/>
      <c r="B488" s="60"/>
      <c r="C488" s="60"/>
      <c r="D488" s="60"/>
      <c r="E488" s="60"/>
      <c r="F488" s="60"/>
      <c r="G488" s="60"/>
      <c r="H488" s="569"/>
      <c r="I488" s="569"/>
      <c r="J488" s="569"/>
      <c r="K488" s="496"/>
      <c r="L488" s="496"/>
      <c r="M488" s="496"/>
      <c r="N488" s="497"/>
    </row>
    <row r="489" spans="1:16" ht="15.75" x14ac:dyDescent="0.25">
      <c r="A489" s="60"/>
      <c r="B489" s="60"/>
      <c r="C489" s="310" t="s">
        <v>702</v>
      </c>
      <c r="D489" s="818"/>
      <c r="E489" s="1520" t="s">
        <v>775</v>
      </c>
      <c r="F489" s="1520"/>
      <c r="G489" s="60"/>
      <c r="H489" s="569"/>
      <c r="I489" s="569"/>
      <c r="J489" s="569"/>
      <c r="K489" s="69"/>
    </row>
    <row r="490" spans="1:16" ht="15.75" x14ac:dyDescent="0.25">
      <c r="A490" s="60"/>
      <c r="B490" s="60"/>
      <c r="C490" s="60"/>
      <c r="D490" s="65" t="s">
        <v>76</v>
      </c>
      <c r="E490" s="310"/>
      <c r="F490" s="310"/>
      <c r="G490" s="60"/>
      <c r="H490" s="569"/>
      <c r="I490" s="569"/>
      <c r="J490" s="569"/>
    </row>
    <row r="491" spans="1:16" ht="15.75" hidden="1" x14ac:dyDescent="0.25">
      <c r="A491" s="60"/>
      <c r="B491" s="1520"/>
      <c r="C491" s="1520"/>
      <c r="D491" s="60"/>
      <c r="E491" s="310"/>
      <c r="F491" s="310"/>
      <c r="G491" s="60"/>
      <c r="H491" s="569"/>
      <c r="I491" s="569"/>
      <c r="J491" s="569"/>
    </row>
    <row r="492" spans="1:16" ht="15.75" hidden="1" x14ac:dyDescent="0.25">
      <c r="A492" s="60"/>
      <c r="B492" s="1520"/>
      <c r="C492" s="1520"/>
      <c r="D492" s="1049"/>
      <c r="E492" s="1520"/>
      <c r="F492" s="1520"/>
      <c r="G492" s="60"/>
      <c r="H492" s="569"/>
      <c r="I492" s="569"/>
      <c r="J492" s="569"/>
    </row>
    <row r="493" spans="1:16" ht="15.75" hidden="1" x14ac:dyDescent="0.25">
      <c r="A493" s="60"/>
      <c r="B493" s="60"/>
      <c r="C493" s="60"/>
      <c r="D493" s="65"/>
      <c r="E493" s="60"/>
      <c r="F493" s="60"/>
      <c r="G493" s="60"/>
      <c r="H493" s="111"/>
      <c r="I493" s="111"/>
      <c r="J493" s="111"/>
    </row>
    <row r="494" spans="1:16" ht="15.75" x14ac:dyDescent="0.25">
      <c r="A494" s="60"/>
      <c r="B494" s="1541" t="s">
        <v>176</v>
      </c>
      <c r="C494" s="1541"/>
      <c r="D494" s="1541"/>
      <c r="E494" s="1541"/>
      <c r="F494" s="1541"/>
      <c r="G494" s="1541"/>
      <c r="H494" s="1541"/>
      <c r="I494" s="1541"/>
      <c r="J494" s="1541"/>
    </row>
    <row r="495" spans="1:16" ht="15.75" x14ac:dyDescent="0.25">
      <c r="A495" s="60"/>
      <c r="B495" s="60"/>
      <c r="C495" s="60"/>
      <c r="D495" s="60"/>
      <c r="E495" s="60"/>
      <c r="F495" s="60"/>
      <c r="G495" s="60"/>
      <c r="H495" s="60"/>
      <c r="I495" s="60"/>
      <c r="J495" s="60"/>
    </row>
  </sheetData>
  <sheetProtection password="CC11" sheet="1" objects="1" scenarios="1" formatCells="0" formatColumns="0" formatRows="0" insertRows="0"/>
  <mergeCells count="564">
    <mergeCell ref="A12:J12"/>
    <mergeCell ref="A13:B14"/>
    <mergeCell ref="C13:G14"/>
    <mergeCell ref="H13:J13"/>
    <mergeCell ref="A15:B15"/>
    <mergeCell ref="C15:E15"/>
    <mergeCell ref="F15:G15"/>
    <mergeCell ref="C2:I2"/>
    <mergeCell ref="J2:J3"/>
    <mergeCell ref="D4:H4"/>
    <mergeCell ref="B7:J7"/>
    <mergeCell ref="C8:I8"/>
    <mergeCell ref="C5:I6"/>
    <mergeCell ref="A23:B23"/>
    <mergeCell ref="C23:E23"/>
    <mergeCell ref="F23:G23"/>
    <mergeCell ref="A24:B24"/>
    <mergeCell ref="C24:E24"/>
    <mergeCell ref="F24:G24"/>
    <mergeCell ref="A16:B16"/>
    <mergeCell ref="C16:E16"/>
    <mergeCell ref="F16:G16"/>
    <mergeCell ref="A17:G17"/>
    <mergeCell ref="A19:J20"/>
    <mergeCell ref="A21:B22"/>
    <mergeCell ref="C21:G22"/>
    <mergeCell ref="H21:J21"/>
    <mergeCell ref="A30:A31"/>
    <mergeCell ref="B30:B31"/>
    <mergeCell ref="C30:C31"/>
    <mergeCell ref="B32:D32"/>
    <mergeCell ref="A33:A36"/>
    <mergeCell ref="B33:B36"/>
    <mergeCell ref="C33:C36"/>
    <mergeCell ref="A25:G25"/>
    <mergeCell ref="A27:J27"/>
    <mergeCell ref="A28:A29"/>
    <mergeCell ref="B28:B29"/>
    <mergeCell ref="C28:C29"/>
    <mergeCell ref="D28:D29"/>
    <mergeCell ref="E28:E29"/>
    <mergeCell ref="F28:F29"/>
    <mergeCell ref="G28:G29"/>
    <mergeCell ref="H28:J28"/>
    <mergeCell ref="B45:D45"/>
    <mergeCell ref="A46:A48"/>
    <mergeCell ref="B46:B48"/>
    <mergeCell ref="C46:C48"/>
    <mergeCell ref="B49:D49"/>
    <mergeCell ref="A50:A51"/>
    <mergeCell ref="B50:B51"/>
    <mergeCell ref="C50:C51"/>
    <mergeCell ref="B37:D37"/>
    <mergeCell ref="A38:A40"/>
    <mergeCell ref="B38:B40"/>
    <mergeCell ref="C38:C40"/>
    <mergeCell ref="B41:D41"/>
    <mergeCell ref="A42:A44"/>
    <mergeCell ref="B42:B44"/>
    <mergeCell ref="C42:C44"/>
    <mergeCell ref="B52:D52"/>
    <mergeCell ref="A53:G53"/>
    <mergeCell ref="A55:J55"/>
    <mergeCell ref="A56:A57"/>
    <mergeCell ref="B56:B57"/>
    <mergeCell ref="C56:C57"/>
    <mergeCell ref="D56:D57"/>
    <mergeCell ref="E56:E57"/>
    <mergeCell ref="F56:F57"/>
    <mergeCell ref="G56:G57"/>
    <mergeCell ref="H56:J56"/>
    <mergeCell ref="A59:G59"/>
    <mergeCell ref="A61:J61"/>
    <mergeCell ref="A62:A63"/>
    <mergeCell ref="B62:B63"/>
    <mergeCell ref="C62:C63"/>
    <mergeCell ref="D62:D63"/>
    <mergeCell ref="E62:E63"/>
    <mergeCell ref="F62:F63"/>
    <mergeCell ref="G62:G63"/>
    <mergeCell ref="B72:D72"/>
    <mergeCell ref="A73:A75"/>
    <mergeCell ref="B73:B75"/>
    <mergeCell ref="C73:C75"/>
    <mergeCell ref="B76:D76"/>
    <mergeCell ref="B77:D77"/>
    <mergeCell ref="H62:J62"/>
    <mergeCell ref="A64:A66"/>
    <mergeCell ref="B64:B66"/>
    <mergeCell ref="C64:C66"/>
    <mergeCell ref="B67:D67"/>
    <mergeCell ref="A68:A71"/>
    <mergeCell ref="B68:B71"/>
    <mergeCell ref="C68:C71"/>
    <mergeCell ref="A78:G78"/>
    <mergeCell ref="A80:J80"/>
    <mergeCell ref="A81:A82"/>
    <mergeCell ref="B81:B82"/>
    <mergeCell ref="C81:C82"/>
    <mergeCell ref="D81:D82"/>
    <mergeCell ref="E81:E82"/>
    <mergeCell ref="F81:F82"/>
    <mergeCell ref="G81:G82"/>
    <mergeCell ref="H81:J81"/>
    <mergeCell ref="A84:G84"/>
    <mergeCell ref="A86:J86"/>
    <mergeCell ref="A87:A88"/>
    <mergeCell ref="B87:B88"/>
    <mergeCell ref="C87:C88"/>
    <mergeCell ref="D87:E88"/>
    <mergeCell ref="F87:F88"/>
    <mergeCell ref="G87:G88"/>
    <mergeCell ref="H87:J87"/>
    <mergeCell ref="D89:E89"/>
    <mergeCell ref="A90:G90"/>
    <mergeCell ref="A92:J92"/>
    <mergeCell ref="A93:A94"/>
    <mergeCell ref="B93:B94"/>
    <mergeCell ref="C93:C94"/>
    <mergeCell ref="D93:E94"/>
    <mergeCell ref="F93:F94"/>
    <mergeCell ref="G93:G94"/>
    <mergeCell ref="H93:J93"/>
    <mergeCell ref="B95:B96"/>
    <mergeCell ref="D95:E95"/>
    <mergeCell ref="D96:E96"/>
    <mergeCell ref="A97:G97"/>
    <mergeCell ref="A99:J99"/>
    <mergeCell ref="A100:A101"/>
    <mergeCell ref="B100:B101"/>
    <mergeCell ref="C100:C101"/>
    <mergeCell ref="D100:E101"/>
    <mergeCell ref="F100:F101"/>
    <mergeCell ref="A105:G105"/>
    <mergeCell ref="A107:J107"/>
    <mergeCell ref="A108:A109"/>
    <mergeCell ref="B108:B109"/>
    <mergeCell ref="C108:C109"/>
    <mergeCell ref="D108:G109"/>
    <mergeCell ref="H108:J108"/>
    <mergeCell ref="G100:G101"/>
    <mergeCell ref="H100:J100"/>
    <mergeCell ref="B102:B104"/>
    <mergeCell ref="D102:E102"/>
    <mergeCell ref="D103:E103"/>
    <mergeCell ref="D104:E104"/>
    <mergeCell ref="B110:B111"/>
    <mergeCell ref="D110:G110"/>
    <mergeCell ref="D111:G111"/>
    <mergeCell ref="A112:G112"/>
    <mergeCell ref="A114:J114"/>
    <mergeCell ref="A115:A116"/>
    <mergeCell ref="B115:B116"/>
    <mergeCell ref="C115:C116"/>
    <mergeCell ref="D115:D116"/>
    <mergeCell ref="E115:E116"/>
    <mergeCell ref="A124:A129"/>
    <mergeCell ref="B124:B129"/>
    <mergeCell ref="C124:C129"/>
    <mergeCell ref="D129:G129"/>
    <mergeCell ref="A130:G130"/>
    <mergeCell ref="A132:J132"/>
    <mergeCell ref="F115:F116"/>
    <mergeCell ref="G115:G116"/>
    <mergeCell ref="H115:J115"/>
    <mergeCell ref="A117:A123"/>
    <mergeCell ref="B117:B123"/>
    <mergeCell ref="C117:C123"/>
    <mergeCell ref="D123:G123"/>
    <mergeCell ref="B136:D136"/>
    <mergeCell ref="B137:D137"/>
    <mergeCell ref="B138:D138"/>
    <mergeCell ref="B139:D139"/>
    <mergeCell ref="B140:D140"/>
    <mergeCell ref="B141:D141"/>
    <mergeCell ref="B133:J133"/>
    <mergeCell ref="A134:A135"/>
    <mergeCell ref="B134:D135"/>
    <mergeCell ref="E134:E135"/>
    <mergeCell ref="F134:F135"/>
    <mergeCell ref="G134:G135"/>
    <mergeCell ref="H134:J134"/>
    <mergeCell ref="A147:A151"/>
    <mergeCell ref="B147:B151"/>
    <mergeCell ref="C147:C151"/>
    <mergeCell ref="D151:G151"/>
    <mergeCell ref="A152:A156"/>
    <mergeCell ref="B152:B156"/>
    <mergeCell ref="C152:C156"/>
    <mergeCell ref="D156:G156"/>
    <mergeCell ref="A142:G142"/>
    <mergeCell ref="A144:J144"/>
    <mergeCell ref="A145:A146"/>
    <mergeCell ref="B145:B146"/>
    <mergeCell ref="C145:C146"/>
    <mergeCell ref="D145:D146"/>
    <mergeCell ref="E145:E146"/>
    <mergeCell ref="F145:F146"/>
    <mergeCell ref="G145:G146"/>
    <mergeCell ref="H145:J145"/>
    <mergeCell ref="B163:D163"/>
    <mergeCell ref="B164:D164"/>
    <mergeCell ref="B165:D165"/>
    <mergeCell ref="B166:D166"/>
    <mergeCell ref="B167:D167"/>
    <mergeCell ref="B168:D168"/>
    <mergeCell ref="A157:G157"/>
    <mergeCell ref="A159:J159"/>
    <mergeCell ref="B160:J160"/>
    <mergeCell ref="A161:A162"/>
    <mergeCell ref="B161:D162"/>
    <mergeCell ref="E161:E162"/>
    <mergeCell ref="F161:F162"/>
    <mergeCell ref="G161:G162"/>
    <mergeCell ref="H161:J161"/>
    <mergeCell ref="B176:J176"/>
    <mergeCell ref="A177:A178"/>
    <mergeCell ref="B177:D178"/>
    <mergeCell ref="E177:E178"/>
    <mergeCell ref="F177:F178"/>
    <mergeCell ref="G177:G178"/>
    <mergeCell ref="H177:J177"/>
    <mergeCell ref="B169:D169"/>
    <mergeCell ref="B170:D170"/>
    <mergeCell ref="B171:D171"/>
    <mergeCell ref="B172:D172"/>
    <mergeCell ref="B173:D173"/>
    <mergeCell ref="A174:G174"/>
    <mergeCell ref="A186:A187"/>
    <mergeCell ref="B186:D187"/>
    <mergeCell ref="E186:E187"/>
    <mergeCell ref="F186:F187"/>
    <mergeCell ref="G186:G187"/>
    <mergeCell ref="H186:J186"/>
    <mergeCell ref="B179:D179"/>
    <mergeCell ref="B180:D180"/>
    <mergeCell ref="B181:D181"/>
    <mergeCell ref="B182:D182"/>
    <mergeCell ref="A183:G183"/>
    <mergeCell ref="B185:J185"/>
    <mergeCell ref="A195:G195"/>
    <mergeCell ref="B197:J197"/>
    <mergeCell ref="A198:A199"/>
    <mergeCell ref="B198:D199"/>
    <mergeCell ref="E198:E199"/>
    <mergeCell ref="F198:F199"/>
    <mergeCell ref="G198:G199"/>
    <mergeCell ref="H198:J198"/>
    <mergeCell ref="B188:D188"/>
    <mergeCell ref="B189:D189"/>
    <mergeCell ref="B190:D190"/>
    <mergeCell ref="B192:D192"/>
    <mergeCell ref="B193:D193"/>
    <mergeCell ref="B194:D194"/>
    <mergeCell ref="B200:D200"/>
    <mergeCell ref="B201:D201"/>
    <mergeCell ref="B202:D202"/>
    <mergeCell ref="A203:G203"/>
    <mergeCell ref="B205:J205"/>
    <mergeCell ref="A206:A207"/>
    <mergeCell ref="B206:D207"/>
    <mergeCell ref="E206:E207"/>
    <mergeCell ref="F206:F207"/>
    <mergeCell ref="G206:G207"/>
    <mergeCell ref="B213:D213"/>
    <mergeCell ref="B214:D214"/>
    <mergeCell ref="B215:D215"/>
    <mergeCell ref="B216:D216"/>
    <mergeCell ref="B217:D217"/>
    <mergeCell ref="B218:D218"/>
    <mergeCell ref="H206:J206"/>
    <mergeCell ref="B208:D208"/>
    <mergeCell ref="B209:D209"/>
    <mergeCell ref="B210:D210"/>
    <mergeCell ref="B211:D211"/>
    <mergeCell ref="B212:D212"/>
    <mergeCell ref="B225:D225"/>
    <mergeCell ref="B226:D226"/>
    <mergeCell ref="B227:D227"/>
    <mergeCell ref="B228:D228"/>
    <mergeCell ref="B229:D229"/>
    <mergeCell ref="B230:D230"/>
    <mergeCell ref="B219:D219"/>
    <mergeCell ref="B220:D220"/>
    <mergeCell ref="B221:D221"/>
    <mergeCell ref="B222:D222"/>
    <mergeCell ref="B223:D223"/>
    <mergeCell ref="B224:D224"/>
    <mergeCell ref="B237:D237"/>
    <mergeCell ref="B238:D238"/>
    <mergeCell ref="B239:D239"/>
    <mergeCell ref="B240:D240"/>
    <mergeCell ref="B241:D241"/>
    <mergeCell ref="B242:D242"/>
    <mergeCell ref="B231:D231"/>
    <mergeCell ref="B232:D232"/>
    <mergeCell ref="B233:D233"/>
    <mergeCell ref="B234:D234"/>
    <mergeCell ref="B235:D235"/>
    <mergeCell ref="B236:D236"/>
    <mergeCell ref="B249:D249"/>
    <mergeCell ref="B250:D250"/>
    <mergeCell ref="B251:D251"/>
    <mergeCell ref="B252:D252"/>
    <mergeCell ref="B253:D253"/>
    <mergeCell ref="B254:D254"/>
    <mergeCell ref="B243:D243"/>
    <mergeCell ref="B244:D244"/>
    <mergeCell ref="B245:D245"/>
    <mergeCell ref="B246:D246"/>
    <mergeCell ref="B247:D247"/>
    <mergeCell ref="B248:D248"/>
    <mergeCell ref="B261:D261"/>
    <mergeCell ref="B262:D262"/>
    <mergeCell ref="B263:D263"/>
    <mergeCell ref="B264:D264"/>
    <mergeCell ref="B265:D265"/>
    <mergeCell ref="A266:G266"/>
    <mergeCell ref="B255:D255"/>
    <mergeCell ref="B256:D256"/>
    <mergeCell ref="B257:D257"/>
    <mergeCell ref="B258:D258"/>
    <mergeCell ref="B259:D259"/>
    <mergeCell ref="B260:D260"/>
    <mergeCell ref="B271:D271"/>
    <mergeCell ref="B272:D272"/>
    <mergeCell ref="B273:D273"/>
    <mergeCell ref="B274:D274"/>
    <mergeCell ref="B275:D275"/>
    <mergeCell ref="B276:D276"/>
    <mergeCell ref="B268:J268"/>
    <mergeCell ref="A269:A270"/>
    <mergeCell ref="B269:D270"/>
    <mergeCell ref="E269:E270"/>
    <mergeCell ref="F269:F270"/>
    <mergeCell ref="G269:G270"/>
    <mergeCell ref="H269:J269"/>
    <mergeCell ref="B283:D283"/>
    <mergeCell ref="B284:D284"/>
    <mergeCell ref="B285:D285"/>
    <mergeCell ref="B286:D286"/>
    <mergeCell ref="B287:D287"/>
    <mergeCell ref="B288:D288"/>
    <mergeCell ref="B277:D277"/>
    <mergeCell ref="B278:D278"/>
    <mergeCell ref="B279:D279"/>
    <mergeCell ref="B280:D280"/>
    <mergeCell ref="B281:D281"/>
    <mergeCell ref="B282:D282"/>
    <mergeCell ref="B296:D296"/>
    <mergeCell ref="B297:D297"/>
    <mergeCell ref="B298:D298"/>
    <mergeCell ref="B299:D299"/>
    <mergeCell ref="B300:D300"/>
    <mergeCell ref="B301:D301"/>
    <mergeCell ref="B289:D289"/>
    <mergeCell ref="B290:D290"/>
    <mergeCell ref="A291:G291"/>
    <mergeCell ref="B293:J293"/>
    <mergeCell ref="A294:A295"/>
    <mergeCell ref="B294:D295"/>
    <mergeCell ref="E294:E295"/>
    <mergeCell ref="F294:F295"/>
    <mergeCell ref="G294:G295"/>
    <mergeCell ref="H294:J294"/>
    <mergeCell ref="B302:D302"/>
    <mergeCell ref="B303:D303"/>
    <mergeCell ref="A304:G304"/>
    <mergeCell ref="B306:J306"/>
    <mergeCell ref="A307:A308"/>
    <mergeCell ref="B307:D308"/>
    <mergeCell ref="E307:E308"/>
    <mergeCell ref="F307:F308"/>
    <mergeCell ref="G307:G308"/>
    <mergeCell ref="H307:J307"/>
    <mergeCell ref="B315:D315"/>
    <mergeCell ref="B316:D316"/>
    <mergeCell ref="B317:D317"/>
    <mergeCell ref="B318:D318"/>
    <mergeCell ref="B319:D319"/>
    <mergeCell ref="B320:D320"/>
    <mergeCell ref="B309:D309"/>
    <mergeCell ref="B310:D310"/>
    <mergeCell ref="B311:D311"/>
    <mergeCell ref="B312:D312"/>
    <mergeCell ref="B313:D313"/>
    <mergeCell ref="B314:D314"/>
    <mergeCell ref="B327:D327"/>
    <mergeCell ref="B328:D328"/>
    <mergeCell ref="B329:D329"/>
    <mergeCell ref="B330:D330"/>
    <mergeCell ref="B331:D331"/>
    <mergeCell ref="B332:D332"/>
    <mergeCell ref="B321:D321"/>
    <mergeCell ref="B322:D322"/>
    <mergeCell ref="B323:D323"/>
    <mergeCell ref="B324:D324"/>
    <mergeCell ref="B325:D325"/>
    <mergeCell ref="B326:D326"/>
    <mergeCell ref="B339:D339"/>
    <mergeCell ref="B340:D340"/>
    <mergeCell ref="B341:D341"/>
    <mergeCell ref="B342:D342"/>
    <mergeCell ref="B343:D343"/>
    <mergeCell ref="B344:D344"/>
    <mergeCell ref="B333:D333"/>
    <mergeCell ref="B334:D334"/>
    <mergeCell ref="B335:D335"/>
    <mergeCell ref="B336:D336"/>
    <mergeCell ref="B337:D337"/>
    <mergeCell ref="B338:D338"/>
    <mergeCell ref="B351:D351"/>
    <mergeCell ref="B352:D352"/>
    <mergeCell ref="B353:D353"/>
    <mergeCell ref="B354:D354"/>
    <mergeCell ref="B355:D355"/>
    <mergeCell ref="B356:D356"/>
    <mergeCell ref="B345:D345"/>
    <mergeCell ref="B346:D346"/>
    <mergeCell ref="B347:D347"/>
    <mergeCell ref="B348:D348"/>
    <mergeCell ref="B349:D349"/>
    <mergeCell ref="B350:D350"/>
    <mergeCell ref="B363:D363"/>
    <mergeCell ref="B364:D364"/>
    <mergeCell ref="B365:D365"/>
    <mergeCell ref="B366:D366"/>
    <mergeCell ref="B367:D367"/>
    <mergeCell ref="B369:D369"/>
    <mergeCell ref="B357:D357"/>
    <mergeCell ref="B358:D358"/>
    <mergeCell ref="B359:D359"/>
    <mergeCell ref="B360:D360"/>
    <mergeCell ref="B361:D361"/>
    <mergeCell ref="B362:D362"/>
    <mergeCell ref="B370:D370"/>
    <mergeCell ref="A371:G371"/>
    <mergeCell ref="B373:J373"/>
    <mergeCell ref="A374:A375"/>
    <mergeCell ref="B374:D375"/>
    <mergeCell ref="E374:E375"/>
    <mergeCell ref="F374:F375"/>
    <mergeCell ref="G374:G375"/>
    <mergeCell ref="H374:J374"/>
    <mergeCell ref="B382:D382"/>
    <mergeCell ref="B383:D383"/>
    <mergeCell ref="B384:D384"/>
    <mergeCell ref="B385:D385"/>
    <mergeCell ref="B386:D386"/>
    <mergeCell ref="B387:D387"/>
    <mergeCell ref="B376:D376"/>
    <mergeCell ref="B377:D377"/>
    <mergeCell ref="B378:D378"/>
    <mergeCell ref="B379:D379"/>
    <mergeCell ref="B380:D380"/>
    <mergeCell ref="B381:D381"/>
    <mergeCell ref="K393:L393"/>
    <mergeCell ref="B394:D394"/>
    <mergeCell ref="B395:D395"/>
    <mergeCell ref="B396:D396"/>
    <mergeCell ref="B397:D397"/>
    <mergeCell ref="B398:D398"/>
    <mergeCell ref="B388:D388"/>
    <mergeCell ref="B389:D389"/>
    <mergeCell ref="B390:D390"/>
    <mergeCell ref="B391:D391"/>
    <mergeCell ref="B392:D392"/>
    <mergeCell ref="B393:D393"/>
    <mergeCell ref="B405:D405"/>
    <mergeCell ref="B406:D406"/>
    <mergeCell ref="B407:D407"/>
    <mergeCell ref="B408:D408"/>
    <mergeCell ref="B409:D409"/>
    <mergeCell ref="B410:D410"/>
    <mergeCell ref="B399:D399"/>
    <mergeCell ref="B400:D400"/>
    <mergeCell ref="B401:D401"/>
    <mergeCell ref="B402:D402"/>
    <mergeCell ref="B403:D403"/>
    <mergeCell ref="B404:D404"/>
    <mergeCell ref="B417:D417"/>
    <mergeCell ref="B418:D418"/>
    <mergeCell ref="B419:D419"/>
    <mergeCell ref="B420:D420"/>
    <mergeCell ref="B421:D421"/>
    <mergeCell ref="B422:D422"/>
    <mergeCell ref="B411:D411"/>
    <mergeCell ref="B412:D412"/>
    <mergeCell ref="B413:D413"/>
    <mergeCell ref="B414:D414"/>
    <mergeCell ref="B415:D415"/>
    <mergeCell ref="B416:D416"/>
    <mergeCell ref="K428:L428"/>
    <mergeCell ref="B429:D429"/>
    <mergeCell ref="B430:D430"/>
    <mergeCell ref="B431:D431"/>
    <mergeCell ref="B432:D432"/>
    <mergeCell ref="B433:D433"/>
    <mergeCell ref="B423:D423"/>
    <mergeCell ref="B424:D424"/>
    <mergeCell ref="B425:D425"/>
    <mergeCell ref="B426:D426"/>
    <mergeCell ref="B427:D427"/>
    <mergeCell ref="B428:D428"/>
    <mergeCell ref="B440:D440"/>
    <mergeCell ref="B441:D441"/>
    <mergeCell ref="B442:D442"/>
    <mergeCell ref="B443:D443"/>
    <mergeCell ref="B444:D444"/>
    <mergeCell ref="B445:D445"/>
    <mergeCell ref="B434:D434"/>
    <mergeCell ref="B435:D435"/>
    <mergeCell ref="B436:D436"/>
    <mergeCell ref="B437:D437"/>
    <mergeCell ref="B438:D438"/>
    <mergeCell ref="B439:D439"/>
    <mergeCell ref="B452:D452"/>
    <mergeCell ref="B453:D453"/>
    <mergeCell ref="B454:D454"/>
    <mergeCell ref="B455:D455"/>
    <mergeCell ref="B456:D456"/>
    <mergeCell ref="B457:D457"/>
    <mergeCell ref="B446:D446"/>
    <mergeCell ref="B447:D447"/>
    <mergeCell ref="B448:D448"/>
    <mergeCell ref="B449:D449"/>
    <mergeCell ref="B450:D450"/>
    <mergeCell ref="B451:D451"/>
    <mergeCell ref="B464:D464"/>
    <mergeCell ref="B465:D465"/>
    <mergeCell ref="B466:D466"/>
    <mergeCell ref="B467:D467"/>
    <mergeCell ref="B468:D468"/>
    <mergeCell ref="B469:D469"/>
    <mergeCell ref="B458:D458"/>
    <mergeCell ref="B459:D459"/>
    <mergeCell ref="B460:D460"/>
    <mergeCell ref="B461:D461"/>
    <mergeCell ref="B462:D462"/>
    <mergeCell ref="B463:D463"/>
    <mergeCell ref="B475:D475"/>
    <mergeCell ref="B476:D476"/>
    <mergeCell ref="B477:D477"/>
    <mergeCell ref="B478:D478"/>
    <mergeCell ref="B479:D479"/>
    <mergeCell ref="B480:D480"/>
    <mergeCell ref="N469:N471"/>
    <mergeCell ref="B470:D470"/>
    <mergeCell ref="B471:D471"/>
    <mergeCell ref="B472:D472"/>
    <mergeCell ref="B473:D473"/>
    <mergeCell ref="B474:D474"/>
    <mergeCell ref="A487:G487"/>
    <mergeCell ref="E489:F489"/>
    <mergeCell ref="B491:C491"/>
    <mergeCell ref="B492:C492"/>
    <mergeCell ref="E492:F492"/>
    <mergeCell ref="B494:J494"/>
    <mergeCell ref="A481:G481"/>
    <mergeCell ref="A482:G482"/>
    <mergeCell ref="A483:G483"/>
    <mergeCell ref="A484:G484"/>
    <mergeCell ref="A485:G485"/>
    <mergeCell ref="A486:G486"/>
  </mergeCells>
  <pageMargins left="0.37" right="0.19685039370078741" top="0.43307086614173229" bottom="0.31496062992125984" header="0.31496062992125984" footer="0.19685039370078741"/>
  <pageSetup paperSize="9" scale="63" fitToHeight="7" orientation="portrait" r:id="rId1"/>
  <rowBreaks count="1" manualBreakCount="1">
    <brk id="88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S71"/>
  <sheetViews>
    <sheetView view="pageBreakPreview" zoomScale="60" workbookViewId="0">
      <selection activeCell="G33" sqref="G33"/>
    </sheetView>
  </sheetViews>
  <sheetFormatPr defaultColWidth="8.85546875" defaultRowHeight="15" x14ac:dyDescent="0.25"/>
  <cols>
    <col min="1" max="1" width="29.42578125" style="59" customWidth="1"/>
    <col min="2" max="2" width="27" style="59" customWidth="1"/>
    <col min="3" max="3" width="8.28515625" style="59" customWidth="1"/>
    <col min="4" max="4" width="21" style="59" customWidth="1"/>
    <col min="5" max="5" width="20.7109375" style="59" customWidth="1"/>
    <col min="6" max="6" width="21.5703125" style="59" customWidth="1"/>
    <col min="7" max="7" width="20.140625" style="59" customWidth="1"/>
    <col min="8" max="8" width="19" style="59" customWidth="1"/>
    <col min="9" max="9" width="13.85546875" style="59" customWidth="1"/>
    <col min="10" max="10" width="20.140625" style="59" customWidth="1"/>
    <col min="11" max="11" width="20.140625" style="59" bestFit="1" customWidth="1"/>
    <col min="12" max="12" width="32.5703125" style="59" customWidth="1"/>
    <col min="13" max="13" width="17.85546875" style="59" customWidth="1"/>
    <col min="14" max="15" width="21.140625" style="59" customWidth="1"/>
    <col min="16" max="16" width="14.5703125" style="59" customWidth="1"/>
    <col min="17" max="17" width="17.42578125" style="59" customWidth="1"/>
    <col min="18" max="18" width="11.7109375" style="59" customWidth="1"/>
    <col min="19" max="16384" width="8.85546875" style="59"/>
  </cols>
  <sheetData>
    <row r="1" spans="1:19" ht="27.6" customHeight="1" x14ac:dyDescent="0.25">
      <c r="A1" s="60"/>
      <c r="B1" s="1726" t="s">
        <v>478</v>
      </c>
      <c r="C1" s="1726"/>
      <c r="D1" s="1726"/>
      <c r="E1" s="1726"/>
      <c r="F1" s="1726"/>
      <c r="G1" s="1726"/>
      <c r="H1" s="1726"/>
      <c r="I1" s="1726"/>
      <c r="J1" s="1726"/>
    </row>
    <row r="2" spans="1:19" ht="9.75" customHeight="1" x14ac:dyDescent="0.35">
      <c r="A2" s="60"/>
      <c r="B2" s="282"/>
      <c r="C2" s="282"/>
      <c r="D2" s="283"/>
      <c r="E2" s="283"/>
      <c r="F2" s="758"/>
      <c r="G2" s="284"/>
      <c r="H2" s="282"/>
      <c r="I2" s="282"/>
      <c r="J2" s="282"/>
      <c r="K2" s="60"/>
    </row>
    <row r="3" spans="1:19" ht="31.15" customHeight="1" x14ac:dyDescent="0.4">
      <c r="A3" s="60"/>
      <c r="B3" s="1739" t="str">
        <f>'расшифровка 4'!B7:I7</f>
        <v>МБОУ ДО ЦДТ</v>
      </c>
      <c r="C3" s="1739"/>
      <c r="D3" s="1739"/>
      <c r="E3" s="1739"/>
      <c r="F3" s="1739"/>
      <c r="G3" s="1739"/>
      <c r="H3" s="1739"/>
      <c r="I3" s="1739"/>
      <c r="J3" s="1739"/>
      <c r="K3" s="895"/>
    </row>
    <row r="4" spans="1:19" ht="15.6" customHeight="1" x14ac:dyDescent="0.25">
      <c r="A4" s="60"/>
      <c r="B4" s="1732" t="s">
        <v>172</v>
      </c>
      <c r="C4" s="1732"/>
      <c r="D4" s="1732"/>
      <c r="E4" s="1732"/>
      <c r="F4" s="1732"/>
      <c r="G4" s="1732"/>
      <c r="H4" s="1732"/>
      <c r="I4" s="1732"/>
      <c r="J4" s="1732"/>
      <c r="K4" s="60"/>
    </row>
    <row r="5" spans="1:19" ht="15.95" customHeight="1" x14ac:dyDescent="0.25">
      <c r="A5" s="60"/>
      <c r="B5" s="44"/>
      <c r="C5" s="47"/>
      <c r="D5" s="47"/>
      <c r="E5" s="47"/>
      <c r="F5" s="47"/>
      <c r="G5" s="47"/>
      <c r="H5" s="47"/>
      <c r="I5" s="47"/>
      <c r="J5" s="47"/>
      <c r="K5" s="60"/>
    </row>
    <row r="6" spans="1:19" ht="29.25" customHeight="1" x14ac:dyDescent="0.35">
      <c r="A6" s="60"/>
      <c r="B6" s="1737" t="s">
        <v>611</v>
      </c>
      <c r="C6" s="1737"/>
      <c r="D6" s="1737"/>
      <c r="E6" s="759" t="s">
        <v>558</v>
      </c>
      <c r="F6" s="1738" t="str">
        <f>'ПЕЧАТЬ ПЛАН'!L5</f>
        <v>"31" января</v>
      </c>
      <c r="G6" s="1738"/>
      <c r="H6" s="760" t="str">
        <f>'ПЕЧАТЬ ПЛАН'!M5</f>
        <v>20 25 г.</v>
      </c>
      <c r="I6" s="47"/>
      <c r="J6" s="47"/>
      <c r="K6" s="60"/>
    </row>
    <row r="7" spans="1:19" ht="15" hidden="1" customHeight="1" x14ac:dyDescent="0.25">
      <c r="A7" s="60"/>
      <c r="B7" s="60"/>
      <c r="C7" s="60"/>
      <c r="D7" s="61"/>
      <c r="E7" s="49"/>
      <c r="F7" s="49"/>
      <c r="G7" s="49"/>
      <c r="H7" s="60"/>
      <c r="I7" s="60"/>
      <c r="J7" s="60"/>
      <c r="K7" s="60"/>
    </row>
    <row r="8" spans="1:19" ht="9.1999999999999993" customHeight="1" x14ac:dyDescent="0.25">
      <c r="A8" s="60"/>
      <c r="B8" s="60"/>
      <c r="C8" s="60"/>
      <c r="D8" s="65"/>
      <c r="E8" s="65"/>
      <c r="F8" s="65"/>
      <c r="G8" s="65"/>
      <c r="H8" s="65"/>
      <c r="I8" s="60"/>
      <c r="J8" s="60"/>
      <c r="K8" s="60"/>
    </row>
    <row r="9" spans="1:19" ht="15" customHeight="1" x14ac:dyDescent="0.25">
      <c r="A9" s="1733" t="s">
        <v>294</v>
      </c>
      <c r="B9" s="1733"/>
      <c r="C9" s="1727" t="s">
        <v>382</v>
      </c>
      <c r="D9" s="1729" t="s">
        <v>381</v>
      </c>
      <c r="E9" s="1729"/>
      <c r="F9" s="1729"/>
      <c r="G9" s="1729"/>
      <c r="H9" s="1729"/>
      <c r="I9" s="1729"/>
      <c r="J9" s="1729"/>
      <c r="K9" s="1729"/>
    </row>
    <row r="10" spans="1:19" ht="15" customHeight="1" x14ac:dyDescent="0.25">
      <c r="A10" s="1733"/>
      <c r="B10" s="1733"/>
      <c r="C10" s="1727"/>
      <c r="D10" s="1730" t="s">
        <v>380</v>
      </c>
      <c r="E10" s="1734" t="s">
        <v>379</v>
      </c>
      <c r="F10" s="1729" t="s">
        <v>378</v>
      </c>
      <c r="G10" s="1729"/>
      <c r="H10" s="1729"/>
      <c r="I10" s="1729"/>
      <c r="J10" s="1729"/>
      <c r="K10" s="1729"/>
    </row>
    <row r="11" spans="1:19" ht="68.099999999999994" customHeight="1" x14ac:dyDescent="0.25">
      <c r="A11" s="1733"/>
      <c r="B11" s="1733"/>
      <c r="C11" s="1727"/>
      <c r="D11" s="1730"/>
      <c r="E11" s="1735"/>
      <c r="F11" s="1728" t="s">
        <v>377</v>
      </c>
      <c r="G11" s="1728"/>
      <c r="H11" s="1731" t="s">
        <v>376</v>
      </c>
      <c r="I11" s="1727" t="s">
        <v>375</v>
      </c>
      <c r="J11" s="1727" t="s">
        <v>374</v>
      </c>
      <c r="K11" s="1727"/>
    </row>
    <row r="12" spans="1:19" ht="33.4" customHeight="1" x14ac:dyDescent="0.25">
      <c r="A12" s="1733"/>
      <c r="B12" s="1733"/>
      <c r="C12" s="1727"/>
      <c r="D12" s="1730"/>
      <c r="E12" s="1736"/>
      <c r="F12" s="441" t="s">
        <v>166</v>
      </c>
      <c r="G12" s="1032" t="s">
        <v>809</v>
      </c>
      <c r="H12" s="1731"/>
      <c r="I12" s="1727"/>
      <c r="J12" s="442" t="s">
        <v>373</v>
      </c>
      <c r="K12" s="443" t="s">
        <v>372</v>
      </c>
    </row>
    <row r="13" spans="1:19" ht="17.850000000000001" customHeight="1" x14ac:dyDescent="0.25">
      <c r="A13" s="1759">
        <v>1</v>
      </c>
      <c r="B13" s="1760"/>
      <c r="C13" s="264">
        <v>2</v>
      </c>
      <c r="D13" s="265">
        <v>3</v>
      </c>
      <c r="E13" s="264">
        <v>4</v>
      </c>
      <c r="F13" s="265">
        <v>5</v>
      </c>
      <c r="G13" s="264">
        <v>6</v>
      </c>
      <c r="H13" s="265">
        <v>7</v>
      </c>
      <c r="I13" s="264">
        <v>8</v>
      </c>
      <c r="J13" s="265">
        <v>9</v>
      </c>
      <c r="K13" s="264">
        <v>10</v>
      </c>
      <c r="M13" s="306" t="s">
        <v>371</v>
      </c>
      <c r="N13" s="1741" t="s">
        <v>370</v>
      </c>
      <c r="O13"/>
      <c r="P13"/>
      <c r="Q13"/>
      <c r="R13"/>
    </row>
    <row r="14" spans="1:19" ht="30" customHeight="1" x14ac:dyDescent="0.25">
      <c r="A14" s="1707" t="s">
        <v>479</v>
      </c>
      <c r="B14" s="1708"/>
      <c r="C14" s="285"/>
      <c r="D14" s="286">
        <f>D15+D16+D17+D18</f>
        <v>55673431.670000002</v>
      </c>
      <c r="E14" s="286">
        <f t="shared" ref="E14:I14" si="0">E15+E16+E17+E18</f>
        <v>53225124.670000002</v>
      </c>
      <c r="F14" s="286">
        <f t="shared" si="0"/>
        <v>42983932</v>
      </c>
      <c r="G14" s="286">
        <f>G15+G16+G17+G18</f>
        <v>10241192.67</v>
      </c>
      <c r="H14" s="286">
        <f t="shared" si="0"/>
        <v>1393307</v>
      </c>
      <c r="I14" s="286">
        <f t="shared" si="0"/>
        <v>0</v>
      </c>
      <c r="J14" s="286">
        <f>J18</f>
        <v>1055000</v>
      </c>
      <c r="K14" s="286">
        <f>K18</f>
        <v>0</v>
      </c>
      <c r="L14" s="311">
        <f>J14-'расшифровка 2'!H453</f>
        <v>-194146.71999999997</v>
      </c>
      <c r="M14" s="343">
        <f>(D14+D26)-D27</f>
        <v>0</v>
      </c>
      <c r="N14" s="1741"/>
      <c r="O14"/>
      <c r="P14" s="307"/>
      <c r="Q14" s="307"/>
      <c r="R14" s="307"/>
      <c r="S14" s="255"/>
    </row>
    <row r="15" spans="1:19" ht="25.15" customHeight="1" x14ac:dyDescent="0.25">
      <c r="A15" s="1761" t="s">
        <v>387</v>
      </c>
      <c r="B15" s="1762"/>
      <c r="C15" s="463">
        <v>120</v>
      </c>
      <c r="D15" s="295">
        <f>E15+H15+I15+J15</f>
        <v>53225124.670000002</v>
      </c>
      <c r="E15" s="288">
        <f>F15+G15</f>
        <v>53225124.670000002</v>
      </c>
      <c r="F15" s="260">
        <v>42983932</v>
      </c>
      <c r="G15" s="444">
        <v>10241192.67</v>
      </c>
      <c r="H15" s="260"/>
      <c r="I15" s="382"/>
      <c r="J15" s="288"/>
      <c r="K15" s="261"/>
      <c r="M15" s="308"/>
      <c r="N15" s="309"/>
      <c r="O15"/>
      <c r="P15" s="307"/>
      <c r="Q15" s="307"/>
      <c r="R15" s="307"/>
      <c r="S15" s="255"/>
    </row>
    <row r="16" spans="1:19" ht="47.25" customHeight="1" x14ac:dyDescent="0.25">
      <c r="A16" s="1755" t="s">
        <v>388</v>
      </c>
      <c r="B16" s="1756"/>
      <c r="C16" s="468">
        <v>150</v>
      </c>
      <c r="D16" s="287">
        <f>E16+H16+I16+J16</f>
        <v>1393307</v>
      </c>
      <c r="E16" s="288">
        <f>F16+G16</f>
        <v>0</v>
      </c>
      <c r="F16" s="444"/>
      <c r="G16" s="444"/>
      <c r="H16" s="260">
        <v>1393307</v>
      </c>
      <c r="I16" s="287"/>
      <c r="J16" s="288"/>
      <c r="K16" s="461"/>
      <c r="M16" s="1709" t="s">
        <v>368</v>
      </c>
      <c r="N16" s="1701" t="s">
        <v>811</v>
      </c>
      <c r="O16" s="1701" t="s">
        <v>367</v>
      </c>
      <c r="P16" s="1702" t="s">
        <v>366</v>
      </c>
      <c r="Q16" s="1703" t="s">
        <v>365</v>
      </c>
      <c r="R16" s="1709" t="s">
        <v>364</v>
      </c>
    </row>
    <row r="17" spans="1:18" ht="20.25" hidden="1" x14ac:dyDescent="0.25">
      <c r="A17" s="1763"/>
      <c r="B17" s="1764"/>
      <c r="C17" s="468"/>
      <c r="D17" s="287">
        <f>E17+H17+I17+J17</f>
        <v>0</v>
      </c>
      <c r="E17" s="288"/>
      <c r="F17" s="444"/>
      <c r="G17" s="444"/>
      <c r="H17" s="260"/>
      <c r="I17" s="444"/>
      <c r="J17" s="288"/>
      <c r="K17" s="461"/>
      <c r="M17" s="1709"/>
      <c r="N17" s="1701"/>
      <c r="O17" s="1701"/>
      <c r="P17" s="1702"/>
      <c r="Q17" s="1703"/>
      <c r="R17" s="1709"/>
    </row>
    <row r="18" spans="1:18" ht="25.15" customHeight="1" x14ac:dyDescent="0.25">
      <c r="A18" s="1757" t="s">
        <v>363</v>
      </c>
      <c r="B18" s="1758"/>
      <c r="C18" s="464">
        <v>160</v>
      </c>
      <c r="D18" s="291">
        <f>SUM(D19:D25)</f>
        <v>1055000</v>
      </c>
      <c r="E18" s="291">
        <f t="shared" ref="E18:K18" si="1">SUM(E19:E25)</f>
        <v>0</v>
      </c>
      <c r="F18" s="291">
        <f t="shared" si="1"/>
        <v>0</v>
      </c>
      <c r="G18" s="291">
        <f t="shared" si="1"/>
        <v>0</v>
      </c>
      <c r="H18" s="291">
        <f t="shared" si="1"/>
        <v>0</v>
      </c>
      <c r="I18" s="291">
        <f>SUM(I19:I25)</f>
        <v>0</v>
      </c>
      <c r="J18" s="291">
        <f>SUM(J19:J25)</f>
        <v>1055000</v>
      </c>
      <c r="K18" s="291">
        <f t="shared" si="1"/>
        <v>0</v>
      </c>
      <c r="L18" s="311">
        <f>J18-'расшифровка 2'!H453</f>
        <v>-194146.71999999997</v>
      </c>
      <c r="M18" s="1709"/>
      <c r="N18" s="1709"/>
      <c r="O18" s="1701"/>
      <c r="P18" s="1702"/>
      <c r="Q18" s="1703"/>
      <c r="R18" s="1709"/>
    </row>
    <row r="19" spans="1:18" ht="25.15" customHeight="1" x14ac:dyDescent="0.25">
      <c r="A19" s="1714" t="s">
        <v>362</v>
      </c>
      <c r="B19" s="1715"/>
      <c r="C19" s="469">
        <v>130</v>
      </c>
      <c r="D19" s="295">
        <f t="shared" ref="D19:D26" si="2">E19+H19+I19+J19</f>
        <v>0</v>
      </c>
      <c r="E19" s="288">
        <f>F19+G19</f>
        <v>0</v>
      </c>
      <c r="F19" s="444"/>
      <c r="G19" s="444"/>
      <c r="H19" s="444"/>
      <c r="I19" s="287"/>
      <c r="J19" s="446"/>
      <c r="K19" s="447"/>
      <c r="M19" s="342">
        <f t="shared" ref="M19:R19" si="3">(F14+F26)-F27</f>
        <v>0</v>
      </c>
      <c r="N19" s="342">
        <f>(G14+G26)-G27</f>
        <v>0</v>
      </c>
      <c r="O19" s="342">
        <f t="shared" si="3"/>
        <v>0</v>
      </c>
      <c r="P19" s="342">
        <f t="shared" si="3"/>
        <v>0</v>
      </c>
      <c r="Q19" s="342">
        <f t="shared" si="3"/>
        <v>0</v>
      </c>
      <c r="R19" s="342">
        <f t="shared" si="3"/>
        <v>0</v>
      </c>
    </row>
    <row r="20" spans="1:18" ht="25.15" customHeight="1" x14ac:dyDescent="0.3">
      <c r="A20" s="1714" t="s">
        <v>361</v>
      </c>
      <c r="B20" s="1715"/>
      <c r="C20" s="469">
        <v>130</v>
      </c>
      <c r="D20" s="295">
        <f t="shared" si="2"/>
        <v>1000000</v>
      </c>
      <c r="E20" s="288">
        <f>F20+G20</f>
        <v>0</v>
      </c>
      <c r="F20" s="444"/>
      <c r="G20" s="444"/>
      <c r="H20" s="444"/>
      <c r="I20" s="287"/>
      <c r="J20" s="446">
        <v>1000000</v>
      </c>
      <c r="K20" s="447"/>
      <c r="M20" s="1704" t="s">
        <v>360</v>
      </c>
      <c r="N20" s="1705"/>
      <c r="O20" s="1705"/>
      <c r="P20" s="1705"/>
      <c r="Q20" s="1705"/>
      <c r="R20" s="1706"/>
    </row>
    <row r="21" spans="1:18" ht="25.15" customHeight="1" x14ac:dyDescent="0.25">
      <c r="A21" s="1716" t="s">
        <v>359</v>
      </c>
      <c r="B21" s="1717"/>
      <c r="C21" s="469">
        <v>150</v>
      </c>
      <c r="D21" s="379">
        <f t="shared" si="2"/>
        <v>55000</v>
      </c>
      <c r="E21" s="379">
        <f t="shared" ref="E21:E25" si="4">F21+G21</f>
        <v>0</v>
      </c>
      <c r="F21" s="448"/>
      <c r="G21" s="448"/>
      <c r="H21" s="448"/>
      <c r="I21" s="448"/>
      <c r="J21" s="448">
        <v>55000</v>
      </c>
      <c r="K21" s="449"/>
      <c r="L21" s="1710"/>
    </row>
    <row r="22" spans="1:18" ht="45.6" customHeight="1" x14ac:dyDescent="0.25">
      <c r="A22" s="1718" t="s">
        <v>369</v>
      </c>
      <c r="B22" s="1719"/>
      <c r="C22" s="464">
        <v>140</v>
      </c>
      <c r="D22" s="371">
        <f t="shared" si="2"/>
        <v>0</v>
      </c>
      <c r="E22" s="371">
        <f t="shared" si="4"/>
        <v>0</v>
      </c>
      <c r="F22" s="450"/>
      <c r="G22" s="450"/>
      <c r="H22" s="450"/>
      <c r="I22" s="450"/>
      <c r="J22" s="450"/>
      <c r="K22" s="451"/>
      <c r="L22" s="1711"/>
    </row>
    <row r="23" spans="1:18" ht="25.15" customHeight="1" x14ac:dyDescent="0.25">
      <c r="A23" s="1720" t="s">
        <v>420</v>
      </c>
      <c r="B23" s="1721"/>
      <c r="C23" s="464">
        <v>440</v>
      </c>
      <c r="D23" s="371">
        <f t="shared" si="2"/>
        <v>0</v>
      </c>
      <c r="E23" s="371">
        <f t="shared" si="4"/>
        <v>0</v>
      </c>
      <c r="F23" s="260"/>
      <c r="G23" s="450"/>
      <c r="H23" s="450"/>
      <c r="I23" s="450"/>
      <c r="J23" s="450"/>
      <c r="K23" s="451"/>
      <c r="L23" s="1711"/>
    </row>
    <row r="24" spans="1:18" ht="42.6" customHeight="1" x14ac:dyDescent="0.25">
      <c r="A24" s="1722" t="s">
        <v>428</v>
      </c>
      <c r="B24" s="1723"/>
      <c r="C24" s="464">
        <v>130</v>
      </c>
      <c r="D24" s="381">
        <f>E24+H24+I24+J24</f>
        <v>0</v>
      </c>
      <c r="E24" s="381">
        <f t="shared" si="4"/>
        <v>0</v>
      </c>
      <c r="F24" s="452"/>
      <c r="G24" s="452"/>
      <c r="H24" s="452"/>
      <c r="I24" s="452"/>
      <c r="J24" s="452">
        <f>K24</f>
        <v>0</v>
      </c>
      <c r="K24" s="453"/>
      <c r="L24" s="1711"/>
    </row>
    <row r="25" spans="1:18" ht="25.15" customHeight="1" x14ac:dyDescent="0.25">
      <c r="A25" s="1724" t="s">
        <v>429</v>
      </c>
      <c r="B25" s="1725"/>
      <c r="C25" s="464">
        <v>150</v>
      </c>
      <c r="D25" s="381">
        <f t="shared" si="2"/>
        <v>0</v>
      </c>
      <c r="E25" s="381">
        <f t="shared" si="4"/>
        <v>0</v>
      </c>
      <c r="F25" s="452"/>
      <c r="G25" s="452"/>
      <c r="H25" s="452"/>
      <c r="I25" s="452"/>
      <c r="J25" s="452">
        <f>K25</f>
        <v>0</v>
      </c>
      <c r="K25" s="453">
        <f>ПФДО!H454</f>
        <v>0</v>
      </c>
      <c r="L25" s="1711"/>
    </row>
    <row r="26" spans="1:18" ht="41.45" customHeight="1" x14ac:dyDescent="0.25">
      <c r="A26" s="1712" t="s">
        <v>358</v>
      </c>
      <c r="B26" s="1713"/>
      <c r="C26" s="470"/>
      <c r="D26" s="289">
        <f t="shared" si="2"/>
        <v>2812992.95</v>
      </c>
      <c r="E26" s="289">
        <f>F26+G26</f>
        <v>2618846.23</v>
      </c>
      <c r="F26" s="262"/>
      <c r="G26" s="262">
        <v>2618846.23</v>
      </c>
      <c r="H26" s="262"/>
      <c r="I26" s="259"/>
      <c r="J26" s="259">
        <v>194146.72</v>
      </c>
      <c r="K26" s="257"/>
    </row>
    <row r="27" spans="1:18" ht="30" customHeight="1" x14ac:dyDescent="0.25">
      <c r="A27" s="1707" t="s">
        <v>595</v>
      </c>
      <c r="B27" s="1708"/>
      <c r="C27" s="296"/>
      <c r="D27" s="286">
        <f t="shared" ref="D27:K27" si="5">D28+D40+D47</f>
        <v>58486424.620000005</v>
      </c>
      <c r="E27" s="286">
        <f t="shared" si="5"/>
        <v>55843970.900000006</v>
      </c>
      <c r="F27" s="286">
        <f t="shared" si="5"/>
        <v>42983932</v>
      </c>
      <c r="G27" s="286">
        <f t="shared" si="5"/>
        <v>12860038.9</v>
      </c>
      <c r="H27" s="286">
        <f t="shared" si="5"/>
        <v>1393307</v>
      </c>
      <c r="I27" s="286">
        <f t="shared" si="5"/>
        <v>0</v>
      </c>
      <c r="J27" s="286">
        <f t="shared" si="5"/>
        <v>1249146.72</v>
      </c>
      <c r="K27" s="297">
        <f t="shared" si="5"/>
        <v>0</v>
      </c>
      <c r="L27" s="346"/>
    </row>
    <row r="28" spans="1:18" ht="25.15" customHeight="1" x14ac:dyDescent="0.25">
      <c r="A28" s="1751" t="s">
        <v>357</v>
      </c>
      <c r="B28" s="1752"/>
      <c r="C28" s="298"/>
      <c r="D28" s="290">
        <f t="shared" ref="D28:K28" si="6">D30+D31+D32</f>
        <v>50470343.670000002</v>
      </c>
      <c r="E28" s="290">
        <f t="shared" si="6"/>
        <v>49936523.670000002</v>
      </c>
      <c r="F28" s="290">
        <f>F30+F31+F32</f>
        <v>39695331</v>
      </c>
      <c r="G28" s="290">
        <f t="shared" si="6"/>
        <v>10241192.67</v>
      </c>
      <c r="H28" s="290">
        <f t="shared" si="6"/>
        <v>0</v>
      </c>
      <c r="I28" s="290">
        <f t="shared" si="6"/>
        <v>0</v>
      </c>
      <c r="J28" s="290">
        <f t="shared" si="6"/>
        <v>533820</v>
      </c>
      <c r="K28" s="299">
        <f t="shared" si="6"/>
        <v>0</v>
      </c>
      <c r="L28" s="573"/>
    </row>
    <row r="29" spans="1:18" ht="25.15" customHeight="1" x14ac:dyDescent="0.25">
      <c r="A29" s="1685" t="s">
        <v>620</v>
      </c>
      <c r="B29" s="1686"/>
      <c r="C29" s="810"/>
      <c r="D29" s="291">
        <f>E29+H29+I29+J29</f>
        <v>50470343.670000002</v>
      </c>
      <c r="E29" s="291">
        <f>F29+G29</f>
        <v>49936523.670000002</v>
      </c>
      <c r="F29" s="291">
        <f>F30+F31</f>
        <v>39695331</v>
      </c>
      <c r="G29" s="291">
        <f t="shared" ref="G29:I29" si="7">G30+G31</f>
        <v>10241192.67</v>
      </c>
      <c r="H29" s="291">
        <f t="shared" si="7"/>
        <v>0</v>
      </c>
      <c r="I29" s="291">
        <f t="shared" si="7"/>
        <v>0</v>
      </c>
      <c r="J29" s="291">
        <f>J30+J31</f>
        <v>533820</v>
      </c>
      <c r="K29" s="291">
        <f>K30+K31</f>
        <v>0</v>
      </c>
      <c r="L29" s="573"/>
    </row>
    <row r="30" spans="1:18" ht="25.15" customHeight="1" x14ac:dyDescent="0.25">
      <c r="A30" s="1743" t="s">
        <v>100</v>
      </c>
      <c r="B30" s="1744"/>
      <c r="C30" s="471">
        <v>111</v>
      </c>
      <c r="D30" s="287">
        <f>E30+H30+I30+J30</f>
        <v>38763705.380000003</v>
      </c>
      <c r="E30" s="288">
        <f>F30+G30</f>
        <v>38353705.380000003</v>
      </c>
      <c r="F30" s="444">
        <f>'расшифровка 4'!H15</f>
        <v>30487966</v>
      </c>
      <c r="G30" s="444">
        <f>'расшифровка 4 (МСЗ)'!H15</f>
        <v>7865739.3799999999</v>
      </c>
      <c r="H30" s="444">
        <f>'расшифровка 5'!H16</f>
        <v>0</v>
      </c>
      <c r="I30" s="445"/>
      <c r="J30" s="263">
        <f>'расшифровка 2'!H15+ПФДО!H15</f>
        <v>410000</v>
      </c>
      <c r="K30" s="462">
        <f>ПФДО!H15</f>
        <v>0</v>
      </c>
      <c r="L30" s="345"/>
      <c r="M30" s="73"/>
      <c r="N30" s="344"/>
    </row>
    <row r="31" spans="1:18" ht="25.15" customHeight="1" x14ac:dyDescent="0.25">
      <c r="A31" s="1743" t="s">
        <v>356</v>
      </c>
      <c r="B31" s="1744"/>
      <c r="C31" s="471">
        <v>119</v>
      </c>
      <c r="D31" s="287">
        <f>E31+H31+I31+J31</f>
        <v>11706638.289999999</v>
      </c>
      <c r="E31" s="288">
        <f>F31+G31</f>
        <v>11582818.289999999</v>
      </c>
      <c r="F31" s="444">
        <f>'расшифровка 4'!H23</f>
        <v>9207365</v>
      </c>
      <c r="G31" s="444">
        <f>'расшифровка 4 (МСЗ)'!H23</f>
        <v>2375453.29</v>
      </c>
      <c r="H31" s="444">
        <f>'расшифровка 5'!H23</f>
        <v>0</v>
      </c>
      <c r="I31" s="445"/>
      <c r="J31" s="263">
        <f>ПФДО!H23+'расшифровка 2'!H23</f>
        <v>123820</v>
      </c>
      <c r="K31" s="462">
        <f>ПФДО!H23</f>
        <v>0</v>
      </c>
    </row>
    <row r="32" spans="1:18" ht="42" customHeight="1" x14ac:dyDescent="0.25">
      <c r="A32" s="1753" t="s">
        <v>355</v>
      </c>
      <c r="B32" s="1754"/>
      <c r="C32" s="472"/>
      <c r="D32" s="300">
        <f t="shared" ref="D32:I32" si="8">SUM(D33:D39)</f>
        <v>0</v>
      </c>
      <c r="E32" s="300">
        <f>SUM(E33:E39)</f>
        <v>0</v>
      </c>
      <c r="F32" s="300">
        <f t="shared" si="8"/>
        <v>0</v>
      </c>
      <c r="G32" s="300">
        <f t="shared" si="8"/>
        <v>0</v>
      </c>
      <c r="H32" s="300">
        <f t="shared" si="8"/>
        <v>0</v>
      </c>
      <c r="I32" s="300">
        <f t="shared" si="8"/>
        <v>0</v>
      </c>
      <c r="J32" s="300">
        <f>SUM(J33:J39)</f>
        <v>0</v>
      </c>
      <c r="K32" s="300">
        <f>SUM(K33:K39)</f>
        <v>0</v>
      </c>
    </row>
    <row r="33" spans="1:13" ht="25.15" customHeight="1" x14ac:dyDescent="0.25">
      <c r="A33" s="1689" t="s">
        <v>354</v>
      </c>
      <c r="B33" s="1690"/>
      <c r="C33" s="471">
        <v>112</v>
      </c>
      <c r="D33" s="287">
        <f t="shared" ref="D33:D37" si="9">E33+H33+I33+J33</f>
        <v>0</v>
      </c>
      <c r="E33" s="288">
        <f>F33+G33</f>
        <v>0</v>
      </c>
      <c r="F33" s="444">
        <f>'расшифровка 4'!H32</f>
        <v>0</v>
      </c>
      <c r="G33" s="444">
        <f>'расшифровка 4 (МСЗ)'!H32</f>
        <v>0</v>
      </c>
      <c r="H33" s="444">
        <f>'расшифровка 5'!H30</f>
        <v>0</v>
      </c>
      <c r="I33" s="445"/>
      <c r="J33" s="445">
        <f>'расшифровка 2'!H30+ПФДО!H30</f>
        <v>0</v>
      </c>
      <c r="K33" s="454">
        <f>ПФДО!H30</f>
        <v>0</v>
      </c>
    </row>
    <row r="34" spans="1:13" ht="25.15" customHeight="1" x14ac:dyDescent="0.25">
      <c r="A34" s="1689" t="s">
        <v>353</v>
      </c>
      <c r="B34" s="1690"/>
      <c r="C34" s="471">
        <v>112</v>
      </c>
      <c r="D34" s="287">
        <f t="shared" si="9"/>
        <v>0</v>
      </c>
      <c r="E34" s="288">
        <f t="shared" ref="E34:E37" si="10">F34+G34</f>
        <v>0</v>
      </c>
      <c r="F34" s="444">
        <f>'расшифровка 4'!H37</f>
        <v>0</v>
      </c>
      <c r="G34" s="444">
        <f>'расшифровка 4 (МСЗ)'!H37</f>
        <v>0</v>
      </c>
      <c r="H34" s="444">
        <f>'расшифровка 5'!H35</f>
        <v>0</v>
      </c>
      <c r="I34" s="445"/>
      <c r="J34" s="445">
        <f>'расшифровка 2'!H35+ПФДО!H35</f>
        <v>0</v>
      </c>
      <c r="K34" s="454">
        <f>ПФДО!H35</f>
        <v>0</v>
      </c>
    </row>
    <row r="35" spans="1:13" ht="25.15" customHeight="1" x14ac:dyDescent="0.25">
      <c r="A35" s="1689" t="s">
        <v>340</v>
      </c>
      <c r="B35" s="1690"/>
      <c r="C35" s="471">
        <v>112</v>
      </c>
      <c r="D35" s="287">
        <f t="shared" si="9"/>
        <v>0</v>
      </c>
      <c r="E35" s="288">
        <f t="shared" si="10"/>
        <v>0</v>
      </c>
      <c r="F35" s="444">
        <f>'расшифровка 4'!H41</f>
        <v>0</v>
      </c>
      <c r="G35" s="444">
        <f>'расшифровка 4 (МСЗ)'!H41</f>
        <v>0</v>
      </c>
      <c r="H35" s="444"/>
      <c r="I35" s="445"/>
      <c r="J35" s="445">
        <f>'расшифровка 2'!H39</f>
        <v>0</v>
      </c>
      <c r="K35" s="454">
        <f>ПФДО!H35</f>
        <v>0</v>
      </c>
    </row>
    <row r="36" spans="1:13" ht="22.5" hidden="1" customHeight="1" x14ac:dyDescent="0.25">
      <c r="A36" s="1687"/>
      <c r="B36" s="1688"/>
      <c r="C36" s="502"/>
      <c r="D36" s="288">
        <f t="shared" si="9"/>
        <v>0</v>
      </c>
      <c r="E36" s="288">
        <f t="shared" si="10"/>
        <v>0</v>
      </c>
      <c r="F36" s="260"/>
      <c r="G36" s="260"/>
      <c r="H36" s="260"/>
      <c r="I36" s="263"/>
      <c r="J36" s="263"/>
      <c r="K36" s="454"/>
    </row>
    <row r="37" spans="1:13" ht="37.700000000000003" customHeight="1" x14ac:dyDescent="0.25">
      <c r="A37" s="1687" t="s">
        <v>476</v>
      </c>
      <c r="B37" s="1688"/>
      <c r="C37" s="471">
        <v>112</v>
      </c>
      <c r="D37" s="287">
        <f t="shared" si="9"/>
        <v>0</v>
      </c>
      <c r="E37" s="288">
        <f t="shared" si="10"/>
        <v>0</v>
      </c>
      <c r="F37" s="444">
        <f>'расшифровка 4'!H49</f>
        <v>0</v>
      </c>
      <c r="G37" s="444">
        <f>'расшифровка 4 (МСЗ)'!H49</f>
        <v>0</v>
      </c>
      <c r="H37" s="444">
        <f>'расшифровка 5'!H47</f>
        <v>0</v>
      </c>
      <c r="I37" s="445"/>
      <c r="J37" s="445">
        <f>'расшифровка 2'!H47+ПФДО!H47</f>
        <v>0</v>
      </c>
      <c r="K37" s="454">
        <f>ПФДО!H47</f>
        <v>0</v>
      </c>
    </row>
    <row r="38" spans="1:13" ht="36.6" customHeight="1" x14ac:dyDescent="0.25">
      <c r="A38" s="1687" t="s">
        <v>477</v>
      </c>
      <c r="B38" s="1688"/>
      <c r="C38" s="471">
        <v>112</v>
      </c>
      <c r="D38" s="287">
        <f>E38+H38+I38+J38</f>
        <v>0</v>
      </c>
      <c r="E38" s="288">
        <f>F38+G38</f>
        <v>0</v>
      </c>
      <c r="F38" s="444">
        <f>'расшифровка 4'!H52</f>
        <v>0</v>
      </c>
      <c r="G38" s="444">
        <f>'расшифровка 4 (МСЗ)'!H52</f>
        <v>0</v>
      </c>
      <c r="H38" s="444">
        <f>'расшифровка 5'!H50</f>
        <v>0</v>
      </c>
      <c r="I38" s="445"/>
      <c r="J38" s="445">
        <f>'расшифровка 2'!H50+ПФДО!H50</f>
        <v>0</v>
      </c>
      <c r="K38" s="454">
        <f>ПФДО!H50</f>
        <v>0</v>
      </c>
    </row>
    <row r="39" spans="1:13" ht="39.200000000000003" customHeight="1" x14ac:dyDescent="0.25">
      <c r="A39" s="1687" t="s">
        <v>475</v>
      </c>
      <c r="B39" s="1688"/>
      <c r="C39" s="471">
        <v>321</v>
      </c>
      <c r="D39" s="287">
        <f>E39+H39+I39+J39</f>
        <v>0</v>
      </c>
      <c r="E39" s="288">
        <f>F39+G39</f>
        <v>0</v>
      </c>
      <c r="F39" s="444">
        <f>'расшифровка 4'!H67+'расшифровка 4'!H72</f>
        <v>0</v>
      </c>
      <c r="G39" s="444">
        <f>'расшифровка 4 (МСЗ)'!H72</f>
        <v>0</v>
      </c>
      <c r="H39" s="444"/>
      <c r="I39" s="445"/>
      <c r="J39" s="445">
        <f>'расшифровка 2'!H70+ПФДО!H70</f>
        <v>0</v>
      </c>
      <c r="K39" s="454">
        <f>ПФДО!H70</f>
        <v>0</v>
      </c>
    </row>
    <row r="40" spans="1:13" ht="43.15" customHeight="1" x14ac:dyDescent="0.25">
      <c r="A40" s="1691" t="s">
        <v>594</v>
      </c>
      <c r="B40" s="1692"/>
      <c r="C40" s="473">
        <v>290</v>
      </c>
      <c r="D40" s="289">
        <f t="shared" ref="D40:K40" si="11">D41+D42+D44+D45+D46+D43</f>
        <v>105532</v>
      </c>
      <c r="E40" s="289">
        <f t="shared" si="11"/>
        <v>99544</v>
      </c>
      <c r="F40" s="289">
        <f t="shared" si="11"/>
        <v>99544</v>
      </c>
      <c r="G40" s="289">
        <f t="shared" si="11"/>
        <v>0</v>
      </c>
      <c r="H40" s="289">
        <f t="shared" si="11"/>
        <v>0</v>
      </c>
      <c r="I40" s="289">
        <f t="shared" si="11"/>
        <v>0</v>
      </c>
      <c r="J40" s="289">
        <f t="shared" si="11"/>
        <v>5988</v>
      </c>
      <c r="K40" s="289">
        <f t="shared" si="11"/>
        <v>0</v>
      </c>
    </row>
    <row r="41" spans="1:13" ht="25.15" customHeight="1" x14ac:dyDescent="0.25">
      <c r="A41" s="1689" t="s">
        <v>352</v>
      </c>
      <c r="B41" s="1690"/>
      <c r="C41" s="474"/>
      <c r="D41" s="287">
        <f t="shared" ref="D41:D46" si="12">E41+H41+I41+J41</f>
        <v>0</v>
      </c>
      <c r="E41" s="288">
        <f>F41+G41</f>
        <v>0</v>
      </c>
      <c r="F41" s="260"/>
      <c r="G41" s="260"/>
      <c r="H41" s="260"/>
      <c r="I41" s="260"/>
      <c r="J41" s="260"/>
      <c r="K41" s="361"/>
    </row>
    <row r="42" spans="1:13" ht="63.2" customHeight="1" x14ac:dyDescent="0.25">
      <c r="A42" s="1689" t="s">
        <v>351</v>
      </c>
      <c r="B42" s="1690"/>
      <c r="C42" s="502">
        <v>360</v>
      </c>
      <c r="D42" s="287">
        <f t="shared" si="12"/>
        <v>0</v>
      </c>
      <c r="E42" s="288">
        <f t="shared" ref="E42:E43" si="13">F42+G42</f>
        <v>0</v>
      </c>
      <c r="F42" s="260"/>
      <c r="G42" s="260"/>
      <c r="H42" s="260">
        <f>'расшифровка 5'!H63</f>
        <v>0</v>
      </c>
      <c r="I42" s="260"/>
      <c r="J42" s="260"/>
      <c r="K42" s="361"/>
    </row>
    <row r="43" spans="1:13" ht="66" customHeight="1" x14ac:dyDescent="0.25">
      <c r="A43" s="1693" t="s">
        <v>421</v>
      </c>
      <c r="B43" s="1694"/>
      <c r="C43" s="474">
        <v>831</v>
      </c>
      <c r="D43" s="287">
        <f t="shared" si="12"/>
        <v>0</v>
      </c>
      <c r="E43" s="288">
        <f t="shared" si="13"/>
        <v>0</v>
      </c>
      <c r="F43" s="260"/>
      <c r="G43" s="260"/>
      <c r="H43" s="260"/>
      <c r="I43" s="260"/>
      <c r="J43" s="260"/>
      <c r="K43" s="361"/>
    </row>
    <row r="44" spans="1:13" ht="45.75" customHeight="1" x14ac:dyDescent="0.25">
      <c r="A44" s="1745" t="s">
        <v>350</v>
      </c>
      <c r="B44" s="1746"/>
      <c r="C44" s="475" t="s">
        <v>349</v>
      </c>
      <c r="D44" s="292">
        <f t="shared" si="12"/>
        <v>105532</v>
      </c>
      <c r="E44" s="292">
        <f>F44+G44</f>
        <v>99544</v>
      </c>
      <c r="F44" s="455">
        <f>'расшифровка 4'!H97</f>
        <v>99544</v>
      </c>
      <c r="G44" s="455">
        <f>'расшифровка 4 (МСЗ)'!H97</f>
        <v>0</v>
      </c>
      <c r="H44" s="455"/>
      <c r="I44" s="455"/>
      <c r="J44" s="455">
        <f>'расшифровка 2'!H89+ПФДО!H89</f>
        <v>5988</v>
      </c>
      <c r="K44" s="456">
        <f>ПФДО!H89</f>
        <v>0</v>
      </c>
    </row>
    <row r="45" spans="1:13" ht="44.45" customHeight="1" x14ac:dyDescent="0.25">
      <c r="A45" s="1747" t="s">
        <v>348</v>
      </c>
      <c r="B45" s="1748"/>
      <c r="C45" s="475" t="s">
        <v>347</v>
      </c>
      <c r="D45" s="292">
        <f t="shared" si="12"/>
        <v>0</v>
      </c>
      <c r="E45" s="292">
        <f>F45+G45</f>
        <v>0</v>
      </c>
      <c r="F45" s="457">
        <f>'расшифровка 4'!H105</f>
        <v>0</v>
      </c>
      <c r="G45" s="457">
        <f>'расшифровка 4 (МСЗ)'!H105</f>
        <v>0</v>
      </c>
      <c r="H45" s="455"/>
      <c r="I45" s="455"/>
      <c r="J45" s="455">
        <f>'расшифровка 2'!H97+ПФДО!H97</f>
        <v>0</v>
      </c>
      <c r="K45" s="456"/>
    </row>
    <row r="46" spans="1:13" ht="64.150000000000006" customHeight="1" x14ac:dyDescent="0.25">
      <c r="A46" s="1749" t="s">
        <v>480</v>
      </c>
      <c r="B46" s="1750"/>
      <c r="C46" s="476" t="s">
        <v>346</v>
      </c>
      <c r="D46" s="292">
        <f t="shared" si="12"/>
        <v>0</v>
      </c>
      <c r="E46" s="292">
        <f>F46+G46</f>
        <v>0</v>
      </c>
      <c r="F46" s="455">
        <f>'расшифровка 4'!H112</f>
        <v>0</v>
      </c>
      <c r="G46" s="455">
        <f>'расшифровка 4 (МСЗ)'!H112</f>
        <v>0</v>
      </c>
      <c r="H46" s="455"/>
      <c r="I46" s="455"/>
      <c r="J46" s="455">
        <f>'расшифровка 2'!H104</f>
        <v>0</v>
      </c>
      <c r="K46" s="456">
        <f>ПФДО!H97</f>
        <v>0</v>
      </c>
    </row>
    <row r="47" spans="1:13" ht="45.6" customHeight="1" x14ac:dyDescent="0.25">
      <c r="A47" s="1695" t="s">
        <v>345</v>
      </c>
      <c r="B47" s="1696"/>
      <c r="C47" s="301" t="s">
        <v>30</v>
      </c>
      <c r="D47" s="293">
        <f t="shared" ref="D47:K47" si="14">D48+D51+D54</f>
        <v>7910548.9500000002</v>
      </c>
      <c r="E47" s="293">
        <f t="shared" si="14"/>
        <v>5807903.2300000004</v>
      </c>
      <c r="F47" s="293">
        <f t="shared" si="14"/>
        <v>3189057</v>
      </c>
      <c r="G47" s="293">
        <f t="shared" si="14"/>
        <v>2618846.23</v>
      </c>
      <c r="H47" s="293">
        <f t="shared" si="14"/>
        <v>1393307</v>
      </c>
      <c r="I47" s="293">
        <f t="shared" si="14"/>
        <v>0</v>
      </c>
      <c r="J47" s="293">
        <f t="shared" si="14"/>
        <v>709338.72</v>
      </c>
      <c r="K47" s="302">
        <f t="shared" si="14"/>
        <v>0</v>
      </c>
      <c r="L47" s="435">
        <f>D47-ПРОВЕРКА!H23</f>
        <v>0</v>
      </c>
      <c r="M47" s="352">
        <f>D47-ПРОВЕРКА!H23</f>
        <v>0</v>
      </c>
    </row>
    <row r="48" spans="1:13" ht="42" customHeight="1" x14ac:dyDescent="0.25">
      <c r="A48" s="1697" t="s">
        <v>344</v>
      </c>
      <c r="B48" s="1698"/>
      <c r="C48" s="303" t="s">
        <v>336</v>
      </c>
      <c r="D48" s="458">
        <f t="shared" ref="D48:K48" si="15">D49+D50</f>
        <v>0</v>
      </c>
      <c r="E48" s="458">
        <f t="shared" si="15"/>
        <v>0</v>
      </c>
      <c r="F48" s="458">
        <f t="shared" si="15"/>
        <v>0</v>
      </c>
      <c r="G48" s="458">
        <f>G49+G50</f>
        <v>0</v>
      </c>
      <c r="H48" s="458">
        <f t="shared" si="15"/>
        <v>0</v>
      </c>
      <c r="I48" s="458">
        <f t="shared" si="15"/>
        <v>0</v>
      </c>
      <c r="J48" s="458">
        <f t="shared" si="15"/>
        <v>0</v>
      </c>
      <c r="K48" s="459">
        <f t="shared" si="15"/>
        <v>0</v>
      </c>
      <c r="L48" s="69">
        <f>D48-ПРОВЕРКА!H20</f>
        <v>0</v>
      </c>
    </row>
    <row r="49" spans="1:12" ht="25.15" customHeight="1" x14ac:dyDescent="0.25">
      <c r="A49" s="1681" t="s">
        <v>343</v>
      </c>
      <c r="B49" s="1682"/>
      <c r="C49" s="258" t="s">
        <v>342</v>
      </c>
      <c r="D49" s="465">
        <f>E49+H49+I49+J49</f>
        <v>0</v>
      </c>
      <c r="E49" s="465">
        <f>F49+G49</f>
        <v>0</v>
      </c>
      <c r="F49" s="466">
        <f>'расшифровка 4'!H123</f>
        <v>0</v>
      </c>
      <c r="G49" s="466">
        <f>'расшифровка 4 (МСЗ)'!H123</f>
        <v>0</v>
      </c>
      <c r="H49" s="466">
        <f>'расшифровка 5'!H103</f>
        <v>0</v>
      </c>
      <c r="I49" s="466"/>
      <c r="J49" s="466">
        <f>'расшифровка 2'!H115+ПФДО!H115</f>
        <v>0</v>
      </c>
      <c r="K49" s="467">
        <f>ПФДО!H115</f>
        <v>0</v>
      </c>
    </row>
    <row r="50" spans="1:12" ht="25.15" customHeight="1" x14ac:dyDescent="0.25">
      <c r="A50" s="1681" t="s">
        <v>340</v>
      </c>
      <c r="B50" s="1682"/>
      <c r="C50" s="258" t="s">
        <v>342</v>
      </c>
      <c r="D50" s="465">
        <f>E50+H50+I50+J50</f>
        <v>0</v>
      </c>
      <c r="E50" s="465">
        <f>F50+G50</f>
        <v>0</v>
      </c>
      <c r="F50" s="466">
        <f>'расшифровка 4'!H129</f>
        <v>0</v>
      </c>
      <c r="G50" s="466">
        <f>'расшифровка 4 (МСЗ)'!H129</f>
        <v>0</v>
      </c>
      <c r="H50" s="466">
        <f>'расшифровка 5'!H111</f>
        <v>0</v>
      </c>
      <c r="I50" s="466"/>
      <c r="J50" s="466">
        <f>'расшифровка 2'!H121+ПФДО!H121</f>
        <v>0</v>
      </c>
      <c r="K50" s="467">
        <f>ПФДО!H121</f>
        <v>0</v>
      </c>
    </row>
    <row r="51" spans="1:12" ht="35.1" customHeight="1" x14ac:dyDescent="0.25">
      <c r="A51" s="1699" t="s">
        <v>341</v>
      </c>
      <c r="B51" s="1700"/>
      <c r="C51" s="304"/>
      <c r="D51" s="458">
        <f t="shared" ref="D51:K51" si="16">D52+D53</f>
        <v>0</v>
      </c>
      <c r="E51" s="458">
        <f t="shared" si="16"/>
        <v>0</v>
      </c>
      <c r="F51" s="458">
        <f t="shared" si="16"/>
        <v>0</v>
      </c>
      <c r="G51" s="458">
        <f t="shared" si="16"/>
        <v>0</v>
      </c>
      <c r="H51" s="458">
        <f t="shared" si="16"/>
        <v>0</v>
      </c>
      <c r="I51" s="458">
        <f t="shared" si="16"/>
        <v>0</v>
      </c>
      <c r="J51" s="458">
        <f t="shared" si="16"/>
        <v>0</v>
      </c>
      <c r="K51" s="459">
        <f t="shared" si="16"/>
        <v>0</v>
      </c>
    </row>
    <row r="52" spans="1:12" ht="22.35" customHeight="1" x14ac:dyDescent="0.25">
      <c r="A52" s="1679" t="s">
        <v>340</v>
      </c>
      <c r="B52" s="1680"/>
      <c r="C52" s="258" t="s">
        <v>338</v>
      </c>
      <c r="D52" s="465">
        <f>E52+H52+I52+J52</f>
        <v>0</v>
      </c>
      <c r="E52" s="465">
        <f>F52+G52</f>
        <v>0</v>
      </c>
      <c r="F52" s="466">
        <f>'расшифровка 4'!H154</f>
        <v>0</v>
      </c>
      <c r="G52" s="466">
        <f>'расшифровка 4 (МСЗ)'!H151</f>
        <v>0</v>
      </c>
      <c r="H52" s="466">
        <f>'расшифровка 5'!H121</f>
        <v>0</v>
      </c>
      <c r="I52" s="466"/>
      <c r="J52" s="466">
        <f>'расшифровка 2'!H131+ПФДО!H131</f>
        <v>0</v>
      </c>
      <c r="K52" s="467">
        <f>ПФДО!H131</f>
        <v>0</v>
      </c>
    </row>
    <row r="53" spans="1:12" ht="22.35" customHeight="1" x14ac:dyDescent="0.25">
      <c r="A53" s="1679" t="s">
        <v>339</v>
      </c>
      <c r="B53" s="1680"/>
      <c r="C53" s="258" t="s">
        <v>338</v>
      </c>
      <c r="D53" s="465">
        <f>F53+G53+H53+I53+J53</f>
        <v>0</v>
      </c>
      <c r="E53" s="465">
        <f>F53+G53</f>
        <v>0</v>
      </c>
      <c r="F53" s="466">
        <f>'расшифровка 4'!H159</f>
        <v>0</v>
      </c>
      <c r="G53" s="466">
        <f>'расшифровка 4 (МСЗ)'!H156</f>
        <v>0</v>
      </c>
      <c r="H53" s="466">
        <f>'расшифровка 5'!H126</f>
        <v>0</v>
      </c>
      <c r="I53" s="466"/>
      <c r="J53" s="466">
        <f>'расшифровка 2'!H136+ПФДО!H136</f>
        <v>0</v>
      </c>
      <c r="K53" s="467">
        <f>ПФДО!H136</f>
        <v>0</v>
      </c>
    </row>
    <row r="54" spans="1:12" ht="43.9" customHeight="1" x14ac:dyDescent="0.25">
      <c r="A54" s="1691" t="s">
        <v>337</v>
      </c>
      <c r="B54" s="1692"/>
      <c r="C54" s="305" t="s">
        <v>336</v>
      </c>
      <c r="D54" s="294">
        <f>D55+D56+D57+D60+D61+D62+D63+D64</f>
        <v>7910548.9500000002</v>
      </c>
      <c r="E54" s="294">
        <f>E55+E56+E57+E60+E61+E62+E63+E64</f>
        <v>5807903.2300000004</v>
      </c>
      <c r="F54" s="294">
        <f t="shared" ref="F54:K54" si="17">F55+F56+F57+F60+F61+F62+F63+F64</f>
        <v>3189057</v>
      </c>
      <c r="G54" s="294">
        <f t="shared" si="17"/>
        <v>2618846.23</v>
      </c>
      <c r="H54" s="294">
        <f t="shared" si="17"/>
        <v>1393307</v>
      </c>
      <c r="I54" s="294">
        <f t="shared" si="17"/>
        <v>0</v>
      </c>
      <c r="J54" s="294">
        <f t="shared" si="17"/>
        <v>709338.72</v>
      </c>
      <c r="K54" s="294">
        <f t="shared" si="17"/>
        <v>0</v>
      </c>
      <c r="L54" s="352"/>
    </row>
    <row r="55" spans="1:12" ht="25.15" customHeight="1" x14ac:dyDescent="0.25">
      <c r="A55" s="1679" t="s">
        <v>335</v>
      </c>
      <c r="B55" s="1680"/>
      <c r="C55" s="258">
        <v>244</v>
      </c>
      <c r="D55" s="287">
        <f t="shared" ref="D55:D65" si="18">E55+H55+I55+J55</f>
        <v>69096</v>
      </c>
      <c r="E55" s="288">
        <f t="shared" ref="E55:E65" si="19">F55+G55</f>
        <v>69096</v>
      </c>
      <c r="F55" s="287">
        <f>'расшифровка 4'!H177</f>
        <v>69096</v>
      </c>
      <c r="G55" s="460">
        <f>'расшифровка 4 (МСЗ)'!H174</f>
        <v>0</v>
      </c>
      <c r="H55" s="460">
        <f>'расшифровка 5'!H144</f>
        <v>0</v>
      </c>
      <c r="I55" s="460"/>
      <c r="J55" s="460">
        <f>'расшифровка 2'!H168+ПФДО!H166</f>
        <v>0</v>
      </c>
      <c r="K55" s="445">
        <f>ПФДО!H166</f>
        <v>0</v>
      </c>
    </row>
    <row r="56" spans="1:12" ht="25.15" customHeight="1" x14ac:dyDescent="0.25">
      <c r="A56" s="1679" t="s">
        <v>8</v>
      </c>
      <c r="B56" s="1680"/>
      <c r="C56" s="258">
        <v>244</v>
      </c>
      <c r="D56" s="287">
        <f t="shared" si="18"/>
        <v>0</v>
      </c>
      <c r="E56" s="288">
        <f t="shared" si="19"/>
        <v>0</v>
      </c>
      <c r="F56" s="287">
        <f>'расшифровка 4'!H186</f>
        <v>0</v>
      </c>
      <c r="G56" s="460">
        <f>'расшифровка 4 (МСЗ)'!H183</f>
        <v>0</v>
      </c>
      <c r="H56" s="460">
        <f>'расшифровка 5'!H153</f>
        <v>0</v>
      </c>
      <c r="I56" s="460"/>
      <c r="J56" s="460">
        <f>'расшифровка 2'!H177+ПФДО!H176</f>
        <v>0</v>
      </c>
      <c r="K56" s="445">
        <f>ПФДО!H176</f>
        <v>0</v>
      </c>
    </row>
    <row r="57" spans="1:12" ht="25.15" customHeight="1" x14ac:dyDescent="0.25">
      <c r="A57" s="1685" t="s">
        <v>619</v>
      </c>
      <c r="B57" s="1686"/>
      <c r="C57" s="464"/>
      <c r="D57" s="291">
        <f>E57+H57+I57+J57</f>
        <v>1452009</v>
      </c>
      <c r="E57" s="291">
        <f>F57+G57</f>
        <v>1430474</v>
      </c>
      <c r="F57" s="291">
        <f t="shared" ref="F57:K57" si="20">F58+F59</f>
        <v>1430474</v>
      </c>
      <c r="G57" s="809">
        <f t="shared" si="20"/>
        <v>0</v>
      </c>
      <c r="H57" s="809">
        <f t="shared" si="20"/>
        <v>0</v>
      </c>
      <c r="I57" s="809">
        <f t="shared" si="20"/>
        <v>0</v>
      </c>
      <c r="J57" s="809">
        <f t="shared" si="20"/>
        <v>21535</v>
      </c>
      <c r="K57" s="809">
        <f t="shared" si="20"/>
        <v>0</v>
      </c>
    </row>
    <row r="58" spans="1:12" ht="25.15" customHeight="1" x14ac:dyDescent="0.25">
      <c r="A58" s="1681" t="s">
        <v>334</v>
      </c>
      <c r="B58" s="1682"/>
      <c r="C58" s="258">
        <v>244</v>
      </c>
      <c r="D58" s="287">
        <f t="shared" si="18"/>
        <v>21462</v>
      </c>
      <c r="E58" s="288">
        <f>F58+G58</f>
        <v>21462</v>
      </c>
      <c r="F58" s="287">
        <f>'расшифровка 4'!H195</f>
        <v>21462</v>
      </c>
      <c r="G58" s="460">
        <f>'расшифровка 4 (МСЗ)'!H195</f>
        <v>0</v>
      </c>
      <c r="H58" s="460">
        <f>'расшифровка 5'!H163</f>
        <v>0</v>
      </c>
      <c r="I58" s="460"/>
      <c r="J58" s="460">
        <f>'расшифровка 2'!H188+ПФДО!H187</f>
        <v>0</v>
      </c>
      <c r="K58" s="445">
        <f>ПФДО!H187</f>
        <v>0</v>
      </c>
    </row>
    <row r="59" spans="1:12" ht="25.15" customHeight="1" x14ac:dyDescent="0.25">
      <c r="A59" s="1683" t="s">
        <v>334</v>
      </c>
      <c r="B59" s="1684"/>
      <c r="C59" s="699">
        <v>247</v>
      </c>
      <c r="D59" s="700">
        <f t="shared" si="18"/>
        <v>1430547</v>
      </c>
      <c r="E59" s="700">
        <f t="shared" si="19"/>
        <v>1409012</v>
      </c>
      <c r="F59" s="700">
        <f>'расшифровка 4'!H145</f>
        <v>1409012</v>
      </c>
      <c r="G59" s="701">
        <f>'расшифровка 4 (МСЗ)'!H142</f>
        <v>0</v>
      </c>
      <c r="H59" s="701"/>
      <c r="I59" s="701"/>
      <c r="J59" s="701">
        <f>'расшифровка 2'!H151+ПФДО!H149</f>
        <v>21535</v>
      </c>
      <c r="K59" s="702">
        <f>ПФДО!H149</f>
        <v>0</v>
      </c>
      <c r="L59" s="435">
        <f>D59-ПРОВЕРКА!H21</f>
        <v>0</v>
      </c>
    </row>
    <row r="60" spans="1:12" ht="25.15" customHeight="1" x14ac:dyDescent="0.25">
      <c r="A60" s="1679" t="s">
        <v>36</v>
      </c>
      <c r="B60" s="1680"/>
      <c r="C60" s="258">
        <v>244</v>
      </c>
      <c r="D60" s="287">
        <f t="shared" si="18"/>
        <v>761585.23</v>
      </c>
      <c r="E60" s="288">
        <f t="shared" si="19"/>
        <v>731958.23</v>
      </c>
      <c r="F60" s="287">
        <f>'расшифровка 4'!H266</f>
        <v>113112</v>
      </c>
      <c r="G60" s="460">
        <f>'расшифровка 4 (МСЗ)'!H266</f>
        <v>618846.23</v>
      </c>
      <c r="H60" s="460">
        <f>'расшифровка 5'!H215</f>
        <v>9627</v>
      </c>
      <c r="I60" s="460"/>
      <c r="J60" s="460">
        <f>'расшифровка 2'!H251+ПФДО!H251</f>
        <v>20000</v>
      </c>
      <c r="K60" s="445">
        <f>ПФДО!H251</f>
        <v>0</v>
      </c>
    </row>
    <row r="61" spans="1:12" ht="25.15" customHeight="1" x14ac:dyDescent="0.25">
      <c r="A61" s="1679" t="s">
        <v>10</v>
      </c>
      <c r="B61" s="1680"/>
      <c r="C61" s="258">
        <v>244</v>
      </c>
      <c r="D61" s="287">
        <f t="shared" si="18"/>
        <v>2401375</v>
      </c>
      <c r="E61" s="288">
        <f t="shared" si="19"/>
        <v>1676375</v>
      </c>
      <c r="F61" s="287">
        <f>'расшифровка 4'!H284</f>
        <v>1576375</v>
      </c>
      <c r="G61" s="460">
        <f>'расшифровка 4 (МСЗ)'!H284</f>
        <v>100000</v>
      </c>
      <c r="H61" s="460">
        <f>'расшифровка 5'!H234</f>
        <v>250000</v>
      </c>
      <c r="I61" s="460"/>
      <c r="J61" s="460">
        <f>'расшифровка 2'!H282+ПФДО!H281</f>
        <v>475000</v>
      </c>
      <c r="K61" s="445">
        <f>ПФДО!H281</f>
        <v>0</v>
      </c>
    </row>
    <row r="62" spans="1:12" ht="25.15" customHeight="1" x14ac:dyDescent="0.25">
      <c r="A62" s="1679" t="s">
        <v>333</v>
      </c>
      <c r="B62" s="1680"/>
      <c r="C62" s="258">
        <v>244</v>
      </c>
      <c r="D62" s="287">
        <f t="shared" si="18"/>
        <v>0</v>
      </c>
      <c r="E62" s="288">
        <f t="shared" si="19"/>
        <v>0</v>
      </c>
      <c r="F62" s="287">
        <f>'расшифровка 4'!H304</f>
        <v>0</v>
      </c>
      <c r="G62" s="460">
        <f>'расшифровка 4 (МСЗ)'!H304</f>
        <v>0</v>
      </c>
      <c r="H62" s="460">
        <f>'расшифровка 5'!H247</f>
        <v>0</v>
      </c>
      <c r="I62" s="460"/>
      <c r="J62" s="460">
        <f>'расшифровка 2'!H295+ПФДО!H294</f>
        <v>0</v>
      </c>
      <c r="K62" s="445">
        <f>ПФДО!H294</f>
        <v>0</v>
      </c>
    </row>
    <row r="63" spans="1:12" ht="25.15" customHeight="1" x14ac:dyDescent="0.25">
      <c r="A63" s="1679" t="s">
        <v>332</v>
      </c>
      <c r="B63" s="1680"/>
      <c r="C63" s="258">
        <v>244</v>
      </c>
      <c r="D63" s="287">
        <f t="shared" si="18"/>
        <v>1200000</v>
      </c>
      <c r="E63" s="288">
        <f t="shared" si="19"/>
        <v>1200000</v>
      </c>
      <c r="F63" s="287">
        <f>'расшифровка 4'!H369</f>
        <v>0</v>
      </c>
      <c r="G63" s="460">
        <f>'расшифровка 4 (МСЗ)'!H370</f>
        <v>1200000</v>
      </c>
      <c r="H63" s="460">
        <f>'расшифровка 5'!H305</f>
        <v>0</v>
      </c>
      <c r="I63" s="460"/>
      <c r="J63" s="460">
        <f>'расшифровка 2'!H347+ПФДО!H347</f>
        <v>0</v>
      </c>
      <c r="K63" s="445">
        <f>ПФДО!H347</f>
        <v>0</v>
      </c>
    </row>
    <row r="64" spans="1:12" ht="25.15" customHeight="1" x14ac:dyDescent="0.25">
      <c r="A64" s="1679" t="s">
        <v>331</v>
      </c>
      <c r="B64" s="1680"/>
      <c r="C64" s="1675">
        <v>244</v>
      </c>
      <c r="D64" s="287">
        <f t="shared" si="18"/>
        <v>2026483.72</v>
      </c>
      <c r="E64" s="288">
        <f t="shared" si="19"/>
        <v>700000</v>
      </c>
      <c r="F64" s="287">
        <f>'расшифровка 4'!H481</f>
        <v>0</v>
      </c>
      <c r="G64" s="460">
        <f>'расшифровка 4 (МСЗ)'!H482</f>
        <v>700000</v>
      </c>
      <c r="H64" s="460">
        <f>'расшифровка 5'!H394</f>
        <v>1133680</v>
      </c>
      <c r="I64" s="460"/>
      <c r="J64" s="460">
        <f>'расшифровка 2'!H451+ПФДО!H452</f>
        <v>192803.72</v>
      </c>
      <c r="K64" s="445">
        <f>ПФДО!H452</f>
        <v>0</v>
      </c>
    </row>
    <row r="65" spans="1:11" ht="25.15" customHeight="1" x14ac:dyDescent="0.25">
      <c r="A65" s="1677" t="s">
        <v>330</v>
      </c>
      <c r="B65" s="1678"/>
      <c r="C65" s="1676"/>
      <c r="D65" s="295">
        <f t="shared" si="18"/>
        <v>0</v>
      </c>
      <c r="E65" s="295">
        <f t="shared" si="19"/>
        <v>0</v>
      </c>
      <c r="F65" s="295">
        <f>'расшифровка 4'!H470</f>
        <v>0</v>
      </c>
      <c r="G65" s="295">
        <f>'расшифровка 4 (МСЗ)'!H471</f>
        <v>0</v>
      </c>
      <c r="H65" s="295"/>
      <c r="I65" s="295"/>
      <c r="J65" s="295">
        <f>'расшифровка 2'!H449+ПФДО!H450</f>
        <v>0</v>
      </c>
      <c r="K65" s="446">
        <f>ПФДО!H450</f>
        <v>0</v>
      </c>
    </row>
    <row r="66" spans="1:11" ht="5.45" customHeight="1" x14ac:dyDescent="0.3">
      <c r="A66" s="254"/>
      <c r="B66" s="252"/>
      <c r="C66" s="60"/>
      <c r="D66" s="60"/>
      <c r="E66" s="60"/>
      <c r="F66" s="60"/>
      <c r="G66" s="60"/>
      <c r="H66" s="60"/>
      <c r="I66" s="60"/>
      <c r="J66" s="60"/>
      <c r="K66" s="60"/>
    </row>
    <row r="67" spans="1:11" ht="21.95" customHeight="1" x14ac:dyDescent="0.4">
      <c r="A67" s="1742" t="s">
        <v>868</v>
      </c>
      <c r="B67" s="1742"/>
      <c r="C67" s="1742"/>
      <c r="D67" s="818"/>
      <c r="E67" s="1674" t="s">
        <v>869</v>
      </c>
      <c r="F67" s="1674"/>
      <c r="G67" s="761"/>
      <c r="H67" s="761"/>
      <c r="I67" s="60"/>
      <c r="J67" s="60"/>
      <c r="K67" s="60"/>
    </row>
    <row r="68" spans="1:11" ht="20.85" customHeight="1" x14ac:dyDescent="0.25">
      <c r="A68" s="1520"/>
      <c r="B68" s="1520"/>
      <c r="C68" s="60"/>
      <c r="D68" s="253" t="s">
        <v>76</v>
      </c>
      <c r="E68" s="1740" t="s">
        <v>432</v>
      </c>
      <c r="F68" s="1740"/>
      <c r="G68" s="44"/>
      <c r="H68" s="44"/>
      <c r="I68" s="60"/>
      <c r="J68" s="60"/>
      <c r="K68" s="60"/>
    </row>
    <row r="69" spans="1:11" ht="20.25" x14ac:dyDescent="0.3">
      <c r="B69" s="252"/>
    </row>
    <row r="71" spans="1:11" ht="23.25" x14ac:dyDescent="0.35">
      <c r="A71" s="812" t="s">
        <v>622</v>
      </c>
      <c r="B71" s="812"/>
    </row>
  </sheetData>
  <sheetProtection password="CC11" sheet="1" objects="1" scenarios="1" formatCells="0" formatColumns="0" formatRows="0" insertRows="0"/>
  <mergeCells count="82">
    <mergeCell ref="A14:B14"/>
    <mergeCell ref="A16:B16"/>
    <mergeCell ref="A18:B18"/>
    <mergeCell ref="A13:B13"/>
    <mergeCell ref="A15:B15"/>
    <mergeCell ref="A17:B17"/>
    <mergeCell ref="E68:F68"/>
    <mergeCell ref="N13:N14"/>
    <mergeCell ref="M16:M18"/>
    <mergeCell ref="N16:N18"/>
    <mergeCell ref="A19:B19"/>
    <mergeCell ref="A68:B68"/>
    <mergeCell ref="A67:C67"/>
    <mergeCell ref="A41:B41"/>
    <mergeCell ref="A42:B42"/>
    <mergeCell ref="A30:B30"/>
    <mergeCell ref="A44:B44"/>
    <mergeCell ref="A45:B45"/>
    <mergeCell ref="A46:B46"/>
    <mergeCell ref="A28:B28"/>
    <mergeCell ref="A31:B31"/>
    <mergeCell ref="A32:B32"/>
    <mergeCell ref="B1:J1"/>
    <mergeCell ref="J11:K11"/>
    <mergeCell ref="F11:G11"/>
    <mergeCell ref="C9:C12"/>
    <mergeCell ref="D9:K9"/>
    <mergeCell ref="D10:D12"/>
    <mergeCell ref="F10:K10"/>
    <mergeCell ref="H11:H12"/>
    <mergeCell ref="I11:I12"/>
    <mergeCell ref="B4:J4"/>
    <mergeCell ref="A9:B12"/>
    <mergeCell ref="E10:E12"/>
    <mergeCell ref="B6:D6"/>
    <mergeCell ref="F6:G6"/>
    <mergeCell ref="B3:J3"/>
    <mergeCell ref="A33:B33"/>
    <mergeCell ref="A20:B20"/>
    <mergeCell ref="A21:B21"/>
    <mergeCell ref="A22:B22"/>
    <mergeCell ref="A23:B23"/>
    <mergeCell ref="A24:B24"/>
    <mergeCell ref="A25:B25"/>
    <mergeCell ref="A29:B29"/>
    <mergeCell ref="O16:O18"/>
    <mergeCell ref="P16:P18"/>
    <mergeCell ref="Q16:Q18"/>
    <mergeCell ref="M20:R20"/>
    <mergeCell ref="A27:B27"/>
    <mergeCell ref="R16:R18"/>
    <mergeCell ref="L21:L25"/>
    <mergeCell ref="A26:B26"/>
    <mergeCell ref="A39:B39"/>
    <mergeCell ref="A40:B40"/>
    <mergeCell ref="A52:B52"/>
    <mergeCell ref="A53:B53"/>
    <mergeCell ref="A54:B54"/>
    <mergeCell ref="A43:B43"/>
    <mergeCell ref="A47:B47"/>
    <mergeCell ref="A48:B48"/>
    <mergeCell ref="A49:B49"/>
    <mergeCell ref="A50:B50"/>
    <mergeCell ref="A51:B51"/>
    <mergeCell ref="A38:B38"/>
    <mergeCell ref="A34:B34"/>
    <mergeCell ref="A35:B35"/>
    <mergeCell ref="A36:B36"/>
    <mergeCell ref="A37:B37"/>
    <mergeCell ref="E67:F67"/>
    <mergeCell ref="C64:C65"/>
    <mergeCell ref="A65:B65"/>
    <mergeCell ref="A55:B55"/>
    <mergeCell ref="A56:B56"/>
    <mergeCell ref="A61:B61"/>
    <mergeCell ref="A62:B62"/>
    <mergeCell ref="A63:B63"/>
    <mergeCell ref="A64:B64"/>
    <mergeCell ref="A58:B58"/>
    <mergeCell ref="A60:B60"/>
    <mergeCell ref="A59:B59"/>
    <mergeCell ref="A57:B57"/>
  </mergeCells>
  <pageMargins left="0.47244094488188981" right="0.23622047244094491" top="0.35433070866141736" bottom="0.23622047244094491" header="0.31496062992125984" footer="0.19685039370078741"/>
  <pageSetup paperSize="9" scale="4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CC"/>
    <pageSetUpPr fitToPage="1"/>
  </sheetPr>
  <dimension ref="A1:X240"/>
  <sheetViews>
    <sheetView view="pageBreakPreview" zoomScale="55" zoomScaleNormal="55" zoomScaleSheetLayoutView="55" workbookViewId="0">
      <selection activeCell="P210" sqref="P210"/>
    </sheetView>
  </sheetViews>
  <sheetFormatPr defaultColWidth="9.140625" defaultRowHeight="12.75" x14ac:dyDescent="0.2"/>
  <cols>
    <col min="1" max="1" width="11.7109375" style="138" customWidth="1"/>
    <col min="2" max="2" width="10.140625" style="138" customWidth="1"/>
    <col min="3" max="3" width="16.85546875" style="138" customWidth="1"/>
    <col min="4" max="4" width="17.42578125" style="138" customWidth="1"/>
    <col min="5" max="5" width="19.28515625" style="138" customWidth="1"/>
    <col min="6" max="6" width="19" style="138" customWidth="1"/>
    <col min="7" max="7" width="55.42578125" style="138" customWidth="1"/>
    <col min="8" max="8" width="11.5703125" style="138" customWidth="1"/>
    <col min="9" max="9" width="8" style="138" customWidth="1"/>
    <col min="10" max="10" width="16.140625" style="138" customWidth="1"/>
    <col min="11" max="11" width="27" style="138" customWidth="1"/>
    <col min="12" max="12" width="29.7109375" style="138" customWidth="1"/>
    <col min="13" max="13" width="26.7109375" style="138" customWidth="1"/>
    <col min="14" max="14" width="27.7109375" style="138" customWidth="1"/>
    <col min="15" max="15" width="26" style="138" customWidth="1"/>
    <col min="16" max="16" width="29.140625" style="138" customWidth="1"/>
    <col min="17" max="17" width="31.28515625" style="138" customWidth="1"/>
    <col min="18" max="18" width="26.85546875" style="138" customWidth="1"/>
    <col min="19" max="19" width="26.28515625" style="138" customWidth="1"/>
    <col min="20" max="20" width="9.28515625" style="138" customWidth="1"/>
    <col min="21" max="21" width="11.42578125" style="138" customWidth="1"/>
    <col min="22" max="22" width="21.7109375" style="1020" customWidth="1"/>
    <col min="23" max="16384" width="9.140625" style="138"/>
  </cols>
  <sheetData>
    <row r="1" spans="1:22" s="139" customFormat="1" ht="24" customHeight="1" x14ac:dyDescent="0.3">
      <c r="A1" s="203"/>
      <c r="B1" s="1830"/>
      <c r="C1" s="1830"/>
      <c r="D1" s="1830"/>
      <c r="E1" s="1831"/>
      <c r="F1" s="1831"/>
      <c r="G1" s="203"/>
      <c r="H1" s="203"/>
      <c r="I1" s="203"/>
      <c r="J1" s="204"/>
      <c r="M1" s="223" t="s">
        <v>308</v>
      </c>
      <c r="N1" s="205"/>
      <c r="O1" s="203"/>
      <c r="P1" s="735"/>
      <c r="V1" s="1019"/>
    </row>
    <row r="2" spans="1:22" s="139" customFormat="1" ht="24" customHeight="1" x14ac:dyDescent="0.3">
      <c r="A2" s="203"/>
      <c r="B2" s="206"/>
      <c r="C2" s="206"/>
      <c r="D2" s="206"/>
      <c r="E2" s="1832"/>
      <c r="F2" s="1832"/>
      <c r="G2" s="203"/>
      <c r="H2" s="203"/>
      <c r="I2" s="203"/>
      <c r="L2" s="1841" t="s">
        <v>868</v>
      </c>
      <c r="M2" s="238"/>
      <c r="N2" s="238"/>
      <c r="O2" s="203"/>
      <c r="P2" s="735"/>
      <c r="V2" s="1019"/>
    </row>
    <row r="3" spans="1:22" s="139" customFormat="1" ht="24" customHeight="1" x14ac:dyDescent="0.3">
      <c r="A3" s="203"/>
      <c r="B3" s="1833"/>
      <c r="C3" s="1833"/>
      <c r="D3" s="1833"/>
      <c r="E3" s="1832"/>
      <c r="F3" s="1832"/>
      <c r="G3" s="203"/>
      <c r="H3" s="203"/>
      <c r="I3" s="203"/>
      <c r="J3" s="204"/>
      <c r="L3" s="1841"/>
      <c r="M3" s="238"/>
      <c r="N3" s="238"/>
      <c r="O3" s="203"/>
      <c r="P3" s="813">
        <v>44705</v>
      </c>
      <c r="V3" s="1019"/>
    </row>
    <row r="4" spans="1:22" s="139" customFormat="1" ht="24" customHeight="1" x14ac:dyDescent="0.3">
      <c r="A4" s="203"/>
      <c r="B4" s="215"/>
      <c r="C4" s="215"/>
      <c r="D4" s="215"/>
      <c r="E4" s="216"/>
      <c r="F4" s="216"/>
      <c r="G4" s="203"/>
      <c r="H4" s="203"/>
      <c r="I4" s="203"/>
      <c r="J4" s="204"/>
      <c r="L4" s="1841"/>
      <c r="M4" s="814"/>
      <c r="N4" s="222" t="s">
        <v>775</v>
      </c>
      <c r="O4" s="203"/>
      <c r="V4" s="1019"/>
    </row>
    <row r="5" spans="1:22" s="139" customFormat="1" ht="29.65" customHeight="1" x14ac:dyDescent="0.3">
      <c r="A5" s="203"/>
      <c r="B5" s="1833"/>
      <c r="C5" s="1833"/>
      <c r="D5" s="1833"/>
      <c r="E5" s="207"/>
      <c r="F5" s="203"/>
      <c r="G5" s="203"/>
      <c r="H5" s="203"/>
      <c r="I5" s="203"/>
      <c r="J5" s="204"/>
      <c r="K5" s="205"/>
      <c r="L5" s="222" t="s">
        <v>919</v>
      </c>
      <c r="M5" s="223" t="s">
        <v>920</v>
      </c>
      <c r="N5" s="239"/>
      <c r="O5" s="203"/>
      <c r="V5" s="1019"/>
    </row>
    <row r="6" spans="1:22" ht="37.700000000000003" customHeight="1" x14ac:dyDescent="0.2">
      <c r="A6" s="188"/>
      <c r="B6" s="1837" t="s">
        <v>419</v>
      </c>
      <c r="C6" s="1837"/>
      <c r="D6" s="1837"/>
      <c r="E6" s="1837"/>
      <c r="F6" s="1837"/>
      <c r="G6" s="1837"/>
      <c r="H6" s="1837"/>
      <c r="I6" s="1837"/>
      <c r="J6" s="1837"/>
      <c r="K6" s="1837"/>
      <c r="L6" s="1837"/>
      <c r="M6" s="1837"/>
      <c r="N6" s="1837"/>
      <c r="O6" s="188"/>
    </row>
    <row r="7" spans="1:22" ht="31.15" customHeight="1" x14ac:dyDescent="0.3">
      <c r="B7" s="140"/>
      <c r="C7" s="140"/>
      <c r="D7" s="140"/>
      <c r="E7" s="140"/>
      <c r="F7" s="140"/>
      <c r="G7" s="1817" t="s">
        <v>907</v>
      </c>
      <c r="H7" s="1817"/>
      <c r="I7" s="1817"/>
      <c r="J7" s="1817"/>
      <c r="K7" s="1817"/>
      <c r="L7" s="141"/>
      <c r="M7" s="242" t="s">
        <v>217</v>
      </c>
    </row>
    <row r="8" spans="1:22" ht="22.5" customHeight="1" x14ac:dyDescent="0.3">
      <c r="B8" s="140"/>
      <c r="C8" s="142"/>
      <c r="D8" s="142"/>
      <c r="E8" s="142"/>
      <c r="F8" s="142"/>
      <c r="G8" s="1847" t="s">
        <v>847</v>
      </c>
      <c r="H8" s="1847"/>
      <c r="I8" s="1847"/>
      <c r="J8" s="1847"/>
      <c r="K8" s="1847"/>
      <c r="L8" s="357" t="s">
        <v>417</v>
      </c>
      <c r="M8" s="358">
        <v>45688</v>
      </c>
    </row>
    <row r="9" spans="1:22" ht="41.45" customHeight="1" x14ac:dyDescent="0.2">
      <c r="B9" s="1838" t="s">
        <v>521</v>
      </c>
      <c r="C9" s="1838"/>
      <c r="D9" s="1838"/>
      <c r="E9" s="1839" t="s">
        <v>913</v>
      </c>
      <c r="F9" s="1839"/>
      <c r="G9" s="1839"/>
      <c r="H9" s="1839"/>
      <c r="I9" s="1839"/>
      <c r="J9" s="1839"/>
      <c r="K9" s="1839"/>
      <c r="L9" s="754" t="s">
        <v>218</v>
      </c>
      <c r="M9" s="755" t="s">
        <v>791</v>
      </c>
    </row>
    <row r="10" spans="1:22" ht="25.5" customHeight="1" x14ac:dyDescent="0.3">
      <c r="B10" s="1838"/>
      <c r="C10" s="1838"/>
      <c r="D10" s="1838"/>
      <c r="E10" s="1840"/>
      <c r="F10" s="1840"/>
      <c r="G10" s="1840"/>
      <c r="H10" s="1840"/>
      <c r="I10" s="1840"/>
      <c r="J10" s="1840"/>
      <c r="K10" s="1840"/>
      <c r="L10" s="143" t="s">
        <v>219</v>
      </c>
      <c r="M10" s="580" t="s">
        <v>790</v>
      </c>
    </row>
    <row r="11" spans="1:22" ht="20.25" customHeight="1" x14ac:dyDescent="0.3">
      <c r="B11" s="140"/>
      <c r="C11" s="142"/>
      <c r="D11" s="142"/>
      <c r="E11" s="142"/>
      <c r="F11" s="142"/>
      <c r="G11" s="142"/>
      <c r="H11" s="142"/>
      <c r="I11" s="142"/>
      <c r="J11" s="142"/>
      <c r="K11" s="142"/>
      <c r="L11" s="143" t="s">
        <v>218</v>
      </c>
      <c r="M11" s="489"/>
    </row>
    <row r="12" spans="1:22" ht="32.25" customHeight="1" x14ac:dyDescent="0.3">
      <c r="B12" s="1834" t="s">
        <v>220</v>
      </c>
      <c r="C12" s="1834"/>
      <c r="D12" s="1834"/>
      <c r="E12" s="1842" t="s">
        <v>901</v>
      </c>
      <c r="F12" s="1842"/>
      <c r="G12" s="1842"/>
      <c r="H12" s="1842"/>
      <c r="I12" s="1842"/>
      <c r="J12" s="1842"/>
      <c r="K12" s="1842"/>
      <c r="L12" s="1844" t="s">
        <v>221</v>
      </c>
      <c r="M12" s="1845" t="s">
        <v>774</v>
      </c>
    </row>
    <row r="13" spans="1:22" ht="24" customHeight="1" x14ac:dyDescent="0.3">
      <c r="B13" s="1834"/>
      <c r="C13" s="1834"/>
      <c r="D13" s="1834"/>
      <c r="E13" s="1843" t="s">
        <v>900</v>
      </c>
      <c r="F13" s="1843"/>
      <c r="G13" s="1843"/>
      <c r="H13" s="1843"/>
      <c r="I13" s="1843"/>
      <c r="J13" s="1843"/>
      <c r="K13" s="1843"/>
      <c r="L13" s="1844"/>
      <c r="M13" s="1846"/>
    </row>
    <row r="14" spans="1:22" ht="24.4" customHeight="1" x14ac:dyDescent="0.3">
      <c r="B14" s="1834"/>
      <c r="C14" s="1834"/>
      <c r="D14" s="1834"/>
      <c r="E14" s="1835"/>
      <c r="F14" s="1835"/>
      <c r="G14" s="1835"/>
      <c r="H14" s="1835"/>
      <c r="I14" s="1835"/>
      <c r="J14" s="1835"/>
      <c r="K14" s="1835"/>
      <c r="L14" s="143" t="s">
        <v>222</v>
      </c>
      <c r="M14" s="491">
        <v>251101001</v>
      </c>
      <c r="O14" s="144"/>
    </row>
    <row r="15" spans="1:22" ht="22.5" customHeight="1" x14ac:dyDescent="0.3">
      <c r="B15" s="140"/>
      <c r="C15" s="1836" t="s">
        <v>223</v>
      </c>
      <c r="D15" s="1836"/>
      <c r="E15" s="1836" t="s">
        <v>224</v>
      </c>
      <c r="F15" s="1836"/>
      <c r="G15" s="142"/>
      <c r="H15" s="142"/>
      <c r="I15" s="142"/>
      <c r="J15" s="142"/>
      <c r="K15" s="142"/>
      <c r="L15" s="143" t="s">
        <v>225</v>
      </c>
      <c r="M15" s="242">
        <v>383</v>
      </c>
      <c r="O15" s="144"/>
    </row>
    <row r="16" spans="1:22" ht="23.65" customHeight="1" x14ac:dyDescent="0.3">
      <c r="B16" s="145"/>
      <c r="C16" s="1848"/>
      <c r="D16" s="1848"/>
      <c r="E16" s="1848"/>
      <c r="F16" s="1848"/>
      <c r="G16" s="145"/>
      <c r="H16" s="145"/>
      <c r="I16" s="145"/>
      <c r="J16" s="145"/>
      <c r="K16" s="145"/>
      <c r="L16" s="145"/>
      <c r="M16" s="145"/>
      <c r="N16" s="145"/>
      <c r="O16" s="144"/>
    </row>
    <row r="17" spans="1:22" ht="24.75" customHeight="1" x14ac:dyDescent="0.25">
      <c r="B17" s="140"/>
      <c r="C17" s="1849" t="s">
        <v>226</v>
      </c>
      <c r="D17" s="1849"/>
      <c r="E17" s="1849"/>
      <c r="F17" s="1849"/>
      <c r="G17" s="1849"/>
      <c r="H17" s="1850"/>
      <c r="I17" s="1850"/>
      <c r="J17" s="1850"/>
      <c r="K17" s="1850"/>
      <c r="L17" s="1850"/>
      <c r="M17" s="1850"/>
      <c r="N17" s="140"/>
    </row>
    <row r="18" spans="1:22" s="146" customFormat="1" ht="18.75" customHeight="1" x14ac:dyDescent="0.25">
      <c r="B18" s="1851" t="s">
        <v>113</v>
      </c>
      <c r="C18" s="1852"/>
      <c r="D18" s="1852"/>
      <c r="E18" s="1852"/>
      <c r="F18" s="1852"/>
      <c r="G18" s="1853"/>
      <c r="H18" s="1866" t="s">
        <v>227</v>
      </c>
      <c r="I18" s="1867"/>
      <c r="J18" s="1857" t="s">
        <v>228</v>
      </c>
      <c r="K18" s="1859" t="s">
        <v>229</v>
      </c>
      <c r="L18" s="1859"/>
      <c r="M18" s="1859"/>
      <c r="N18" s="147"/>
      <c r="V18" s="1021"/>
    </row>
    <row r="19" spans="1:22" s="146" customFormat="1" ht="65.25" customHeight="1" x14ac:dyDescent="0.25">
      <c r="B19" s="1854"/>
      <c r="C19" s="1855"/>
      <c r="D19" s="1855"/>
      <c r="E19" s="1855"/>
      <c r="F19" s="1855"/>
      <c r="G19" s="1856"/>
      <c r="H19" s="1868"/>
      <c r="I19" s="1869"/>
      <c r="J19" s="1858"/>
      <c r="K19" s="1076" t="s">
        <v>910</v>
      </c>
      <c r="L19" s="1076" t="s">
        <v>911</v>
      </c>
      <c r="M19" s="1076" t="s">
        <v>912</v>
      </c>
      <c r="N19" s="140"/>
      <c r="V19" s="1021"/>
    </row>
    <row r="20" spans="1:22" s="146" customFormat="1" ht="18.75" x14ac:dyDescent="0.3">
      <c r="B20" s="1860">
        <v>1</v>
      </c>
      <c r="C20" s="1861"/>
      <c r="D20" s="1861"/>
      <c r="E20" s="1861"/>
      <c r="F20" s="1861"/>
      <c r="G20" s="1862"/>
      <c r="H20" s="1860">
        <v>2</v>
      </c>
      <c r="I20" s="1862"/>
      <c r="J20" s="148">
        <v>3</v>
      </c>
      <c r="K20" s="148">
        <v>4</v>
      </c>
      <c r="L20" s="148">
        <v>5</v>
      </c>
      <c r="M20" s="148">
        <v>6</v>
      </c>
      <c r="N20" s="140"/>
      <c r="V20" s="1021"/>
    </row>
    <row r="21" spans="1:22" s="151" customFormat="1" ht="25.15" customHeight="1" x14ac:dyDescent="0.25">
      <c r="A21" s="149"/>
      <c r="B21" s="1863" t="s">
        <v>230</v>
      </c>
      <c r="C21" s="1863"/>
      <c r="D21" s="1863"/>
      <c r="E21" s="1863"/>
      <c r="F21" s="1863"/>
      <c r="G21" s="1863"/>
      <c r="H21" s="1864" t="s">
        <v>231</v>
      </c>
      <c r="I21" s="1865"/>
      <c r="J21" s="150" t="s">
        <v>30</v>
      </c>
      <c r="K21" s="553">
        <f>'ПЕЧАТЬ 2024'!D26</f>
        <v>2812992.95</v>
      </c>
      <c r="L21" s="554"/>
      <c r="M21" s="554"/>
      <c r="N21" s="140"/>
      <c r="V21" s="1018"/>
    </row>
    <row r="22" spans="1:22" s="151" customFormat="1" ht="20.25" x14ac:dyDescent="0.25">
      <c r="A22" s="149"/>
      <c r="B22" s="1768" t="s">
        <v>232</v>
      </c>
      <c r="C22" s="1768"/>
      <c r="D22" s="1768"/>
      <c r="E22" s="1768"/>
      <c r="F22" s="1768"/>
      <c r="G22" s="1768"/>
      <c r="H22" s="1864" t="s">
        <v>233</v>
      </c>
      <c r="I22" s="1865"/>
      <c r="J22" s="150" t="s">
        <v>30</v>
      </c>
      <c r="K22" s="554"/>
      <c r="L22" s="554"/>
      <c r="M22" s="554"/>
      <c r="N22" s="140"/>
      <c r="V22" s="1018"/>
    </row>
    <row r="23" spans="1:22" s="151" customFormat="1" ht="21.75" customHeight="1" x14ac:dyDescent="0.3">
      <c r="A23" s="1042"/>
      <c r="B23" s="1812" t="s">
        <v>234</v>
      </c>
      <c r="C23" s="1813"/>
      <c r="D23" s="1813"/>
      <c r="E23" s="1813"/>
      <c r="F23" s="1813"/>
      <c r="G23" s="1814"/>
      <c r="H23" s="1799">
        <v>1000</v>
      </c>
      <c r="I23" s="1800"/>
      <c r="J23" s="152" t="s">
        <v>30</v>
      </c>
      <c r="K23" s="555">
        <f>K26+K31+K40</f>
        <v>55673431.670000002</v>
      </c>
      <c r="L23" s="555">
        <f>L26+L31+L40</f>
        <v>41784596</v>
      </c>
      <c r="M23" s="555">
        <f>M26+M31+M40</f>
        <v>41125805</v>
      </c>
      <c r="N23" s="356"/>
      <c r="O23" s="269" t="s">
        <v>329</v>
      </c>
      <c r="V23" s="1018"/>
    </row>
    <row r="24" spans="1:22" s="151" customFormat="1" ht="39.75" customHeight="1" x14ac:dyDescent="0.25">
      <c r="A24" s="1042"/>
      <c r="B24" s="1768" t="s">
        <v>235</v>
      </c>
      <c r="C24" s="1768"/>
      <c r="D24" s="1768"/>
      <c r="E24" s="1768"/>
      <c r="F24" s="1768"/>
      <c r="G24" s="1768"/>
      <c r="H24" s="1773">
        <v>1100</v>
      </c>
      <c r="I24" s="1774"/>
      <c r="J24" s="153">
        <v>120</v>
      </c>
      <c r="K24" s="556"/>
      <c r="L24" s="556"/>
      <c r="M24" s="556"/>
      <c r="N24" s="356"/>
      <c r="O24" s="270" t="s">
        <v>328</v>
      </c>
      <c r="V24" s="1018"/>
    </row>
    <row r="25" spans="1:22" s="151" customFormat="1" ht="31.5" hidden="1" customHeight="1" x14ac:dyDescent="0.25">
      <c r="A25" s="1042"/>
      <c r="B25" s="1768"/>
      <c r="C25" s="1768"/>
      <c r="D25" s="1768"/>
      <c r="E25" s="1768"/>
      <c r="F25" s="1768"/>
      <c r="G25" s="1768"/>
      <c r="H25" s="150"/>
      <c r="I25" s="150"/>
      <c r="J25" s="153"/>
      <c r="K25" s="556"/>
      <c r="L25" s="556"/>
      <c r="M25" s="556"/>
      <c r="N25" s="356"/>
      <c r="V25" s="1018"/>
    </row>
    <row r="26" spans="1:22" s="151" customFormat="1" ht="30.95" customHeight="1" x14ac:dyDescent="0.25">
      <c r="A26" s="1042"/>
      <c r="B26" s="1775" t="s">
        <v>236</v>
      </c>
      <c r="C26" s="1775"/>
      <c r="D26" s="1775"/>
      <c r="E26" s="1775"/>
      <c r="F26" s="1775"/>
      <c r="G26" s="1775"/>
      <c r="H26" s="1773">
        <v>1200</v>
      </c>
      <c r="I26" s="1774"/>
      <c r="J26" s="153">
        <v>130</v>
      </c>
      <c r="K26" s="557">
        <f>K27+K28+'ПЕЧАТЬ 2024'!J20</f>
        <v>54225124.670000002</v>
      </c>
      <c r="L26" s="557">
        <f>ПРОВЕРКА!I97+ПРОВЕРКА!I93</f>
        <v>41784596</v>
      </c>
      <c r="M26" s="557">
        <f>ПРОВЕРКА!J97+ПРОВЕРКА!J93</f>
        <v>41125805</v>
      </c>
      <c r="N26" s="356"/>
      <c r="O26" s="494" t="s">
        <v>430</v>
      </c>
      <c r="P26" s="493">
        <f>K26-ПРОВЕРКА!H104</f>
        <v>0</v>
      </c>
      <c r="Q26" s="493">
        <f>L26-ПРОВЕРКА!I104</f>
        <v>0</v>
      </c>
      <c r="R26" s="493">
        <f>M26-ПРОВЕРКА!J104</f>
        <v>0</v>
      </c>
      <c r="S26" s="375" t="s">
        <v>483</v>
      </c>
      <c r="V26" s="1018"/>
    </row>
    <row r="27" spans="1:22" s="151" customFormat="1" ht="40.5" customHeight="1" x14ac:dyDescent="0.25">
      <c r="A27" s="1042"/>
      <c r="B27" s="1776" t="s">
        <v>860</v>
      </c>
      <c r="C27" s="1777"/>
      <c r="D27" s="1777"/>
      <c r="E27" s="1777"/>
      <c r="F27" s="1777"/>
      <c r="G27" s="1778"/>
      <c r="H27" s="1769">
        <v>1210</v>
      </c>
      <c r="I27" s="1770"/>
      <c r="J27" s="153">
        <v>130</v>
      </c>
      <c r="K27" s="558">
        <f>'ПЕЧАТЬ 2024'!F15</f>
        <v>42983932</v>
      </c>
      <c r="L27" s="559">
        <f>ПРОВЕРКА!I85</f>
        <v>41784596</v>
      </c>
      <c r="M27" s="559">
        <f>ПРОВЕРКА!J85</f>
        <v>41125805</v>
      </c>
      <c r="N27" s="356"/>
      <c r="O27" s="495" t="s">
        <v>431</v>
      </c>
      <c r="P27" s="493">
        <f>Q27</f>
        <v>0</v>
      </c>
      <c r="Q27" s="374">
        <f>L27-ПРОВЕРКА!I93</f>
        <v>0</v>
      </c>
      <c r="R27" s="374">
        <f>M27-ПРОВЕРКА!J93</f>
        <v>0</v>
      </c>
      <c r="S27" s="375" t="s">
        <v>484</v>
      </c>
      <c r="V27" s="1018"/>
    </row>
    <row r="28" spans="1:22" s="151" customFormat="1" ht="70.5" customHeight="1" x14ac:dyDescent="0.25">
      <c r="A28" s="1042"/>
      <c r="B28" s="1768" t="s">
        <v>808</v>
      </c>
      <c r="C28" s="1768"/>
      <c r="D28" s="1768"/>
      <c r="E28" s="1768"/>
      <c r="F28" s="1768"/>
      <c r="G28" s="1768"/>
      <c r="H28" s="1773">
        <v>1220</v>
      </c>
      <c r="I28" s="1774"/>
      <c r="J28" s="153">
        <v>130</v>
      </c>
      <c r="K28" s="551">
        <f>'ПЕЧАТЬ 2024'!G15</f>
        <v>10241192.67</v>
      </c>
      <c r="L28" s="551"/>
      <c r="M28" s="551"/>
      <c r="N28" s="356"/>
      <c r="O28" s="372">
        <f>K30-'ПЕЧАТЬ 2024'!D22</f>
        <v>0</v>
      </c>
      <c r="V28" s="1018"/>
    </row>
    <row r="29" spans="1:22" s="151" customFormat="1" ht="25.5" customHeight="1" x14ac:dyDescent="0.25">
      <c r="A29" s="1042"/>
      <c r="B29" s="1768" t="s">
        <v>857</v>
      </c>
      <c r="C29" s="1768"/>
      <c r="D29" s="1768"/>
      <c r="E29" s="1768"/>
      <c r="F29" s="1768"/>
      <c r="G29" s="1768"/>
      <c r="H29" s="1773">
        <v>1230</v>
      </c>
      <c r="I29" s="1774"/>
      <c r="J29" s="153">
        <v>130</v>
      </c>
      <c r="K29" s="551">
        <f>'ПЕЧАТЬ 2024'!D19+'ПЕЧАТЬ 2024'!D20</f>
        <v>1000000</v>
      </c>
      <c r="L29" s="551">
        <f>ПРОВЕРКА!I44</f>
        <v>0</v>
      </c>
      <c r="M29" s="551">
        <f>ПРОВЕРКА!J44</f>
        <v>0</v>
      </c>
      <c r="N29" s="356"/>
      <c r="O29" s="372" t="s">
        <v>858</v>
      </c>
      <c r="P29" s="151">
        <f>K29-('[1]ПЕЧАТЬ СВОД'!D19+'[1]ПЕЧАТЬ СВОД'!D20)</f>
        <v>1000000</v>
      </c>
      <c r="Q29" s="151">
        <f>L29-[1]ПРОВЕРКА!I44</f>
        <v>0</v>
      </c>
      <c r="R29" s="151">
        <f>M29-[1]ПРОВЕРКА!J44</f>
        <v>0</v>
      </c>
      <c r="V29" s="1018"/>
    </row>
    <row r="30" spans="1:22" s="151" customFormat="1" ht="20.85" customHeight="1" x14ac:dyDescent="0.25">
      <c r="A30" s="1042"/>
      <c r="B30" s="1768" t="s">
        <v>237</v>
      </c>
      <c r="C30" s="1768"/>
      <c r="D30" s="1768"/>
      <c r="E30" s="1768"/>
      <c r="F30" s="1768"/>
      <c r="G30" s="1768"/>
      <c r="H30" s="1773">
        <v>1300</v>
      </c>
      <c r="I30" s="1774"/>
      <c r="J30" s="153">
        <v>140</v>
      </c>
      <c r="K30" s="560">
        <f>'ПЕЧАТЬ 2024'!D22</f>
        <v>0</v>
      </c>
      <c r="L30" s="557"/>
      <c r="M30" s="557"/>
      <c r="N30" s="356"/>
      <c r="V30" s="1018"/>
    </row>
    <row r="31" spans="1:22" s="151" customFormat="1" ht="30.95" customHeight="1" x14ac:dyDescent="0.25">
      <c r="A31" s="1042"/>
      <c r="B31" s="1779" t="s">
        <v>238</v>
      </c>
      <c r="C31" s="1780"/>
      <c r="D31" s="1780"/>
      <c r="E31" s="1780"/>
      <c r="F31" s="1780"/>
      <c r="G31" s="1781"/>
      <c r="H31" s="1801">
        <v>1400</v>
      </c>
      <c r="I31" s="1802"/>
      <c r="J31" s="153">
        <v>150</v>
      </c>
      <c r="K31" s="561">
        <f>K32+K33+K34</f>
        <v>1448307</v>
      </c>
      <c r="L31" s="561">
        <f t="shared" ref="L31:M31" si="0">L32+L33+L34</f>
        <v>0</v>
      </c>
      <c r="M31" s="561">
        <f t="shared" si="0"/>
        <v>0</v>
      </c>
      <c r="N31" s="356"/>
      <c r="O31" s="373">
        <f>K31-'ПЕЧАТЬ 2024'!D16-'ПЕЧАТЬ 2024'!D21</f>
        <v>0</v>
      </c>
      <c r="P31" s="575" t="s">
        <v>536</v>
      </c>
      <c r="Q31" s="492">
        <f>L31-ПРОВЕРКА!I94-ПРОВЕРКА!I98</f>
        <v>0</v>
      </c>
      <c r="R31" s="492">
        <f>M31-ПРОВЕРКА!J94-ПРОВЕРКА!J98</f>
        <v>0</v>
      </c>
      <c r="V31" s="1018"/>
    </row>
    <row r="32" spans="1:22" s="151" customFormat="1" ht="33.950000000000003" customHeight="1" x14ac:dyDescent="0.25">
      <c r="A32" s="1042"/>
      <c r="B32" s="1782" t="s">
        <v>240</v>
      </c>
      <c r="C32" s="1782"/>
      <c r="D32" s="1782"/>
      <c r="E32" s="1782"/>
      <c r="F32" s="1782"/>
      <c r="G32" s="1782"/>
      <c r="H32" s="1803">
        <v>1410</v>
      </c>
      <c r="I32" s="1804"/>
      <c r="J32" s="153">
        <v>150</v>
      </c>
      <c r="K32" s="567">
        <f>'ПЕЧАТЬ 2024'!H16</f>
        <v>1393307</v>
      </c>
      <c r="L32" s="567">
        <f>ПРОВЕРКА!I86</f>
        <v>0</v>
      </c>
      <c r="M32" s="567">
        <f>ПРОВЕРКА!J86</f>
        <v>0</v>
      </c>
      <c r="N32" s="356"/>
      <c r="O32" s="380">
        <v>5</v>
      </c>
      <c r="V32" s="1018"/>
    </row>
    <row r="33" spans="1:22" s="151" customFormat="1" ht="18" customHeight="1" x14ac:dyDescent="0.25">
      <c r="A33" s="1042"/>
      <c r="B33" s="1782" t="s">
        <v>241</v>
      </c>
      <c r="C33" s="1782"/>
      <c r="D33" s="1782"/>
      <c r="E33" s="1782"/>
      <c r="F33" s="1782"/>
      <c r="G33" s="1782"/>
      <c r="H33" s="1803">
        <v>1420</v>
      </c>
      <c r="I33" s="1804"/>
      <c r="J33" s="153">
        <v>150</v>
      </c>
      <c r="K33" s="567">
        <f>'ПЕЧАТЬ 2024'!I16</f>
        <v>0</v>
      </c>
      <c r="L33" s="567">
        <f>ПРОВЕРКА!I87</f>
        <v>0</v>
      </c>
      <c r="M33" s="567">
        <f>ПРОВЕРКА!J87</f>
        <v>0</v>
      </c>
      <c r="N33" s="356"/>
      <c r="O33" s="506">
        <v>6</v>
      </c>
      <c r="V33" s="1018"/>
    </row>
    <row r="34" spans="1:22" s="151" customFormat="1" ht="25.35" customHeight="1" x14ac:dyDescent="0.25">
      <c r="A34" s="1042"/>
      <c r="B34" s="1765" t="s">
        <v>359</v>
      </c>
      <c r="C34" s="1766"/>
      <c r="D34" s="1766"/>
      <c r="E34" s="1766"/>
      <c r="F34" s="1766"/>
      <c r="G34" s="1767"/>
      <c r="H34" s="1803">
        <v>1430</v>
      </c>
      <c r="I34" s="1804"/>
      <c r="J34" s="153">
        <v>150</v>
      </c>
      <c r="K34" s="567">
        <f>'ПЕЧАТЬ 2024'!D21</f>
        <v>55000</v>
      </c>
      <c r="L34" s="567">
        <f>ПРОВЕРКА!I98</f>
        <v>0</v>
      </c>
      <c r="M34" s="567">
        <f>ПРОВЕРКА!J98</f>
        <v>0</v>
      </c>
      <c r="N34" s="356"/>
      <c r="O34" s="506"/>
      <c r="V34" s="1018"/>
    </row>
    <row r="35" spans="1:22" s="151" customFormat="1" ht="25.35" customHeight="1" x14ac:dyDescent="0.25">
      <c r="A35" s="1042"/>
      <c r="B35" s="1826" t="s">
        <v>239</v>
      </c>
      <c r="C35" s="1826"/>
      <c r="D35" s="1826"/>
      <c r="E35" s="1826"/>
      <c r="F35" s="1826"/>
      <c r="G35" s="1826"/>
      <c r="H35" s="1769">
        <v>1500</v>
      </c>
      <c r="I35" s="1770"/>
      <c r="J35" s="153">
        <v>180</v>
      </c>
      <c r="K35" s="558"/>
      <c r="L35" s="558"/>
      <c r="M35" s="558"/>
      <c r="N35" s="356"/>
      <c r="O35" s="1798" t="s">
        <v>526</v>
      </c>
      <c r="P35" s="1798"/>
      <c r="V35" s="1018"/>
    </row>
    <row r="36" spans="1:22" s="151" customFormat="1" ht="21" hidden="1" customHeight="1" x14ac:dyDescent="0.25">
      <c r="A36" s="1042"/>
      <c r="B36" s="1826"/>
      <c r="C36" s="1826"/>
      <c r="D36" s="1826"/>
      <c r="E36" s="1826"/>
      <c r="F36" s="1826"/>
      <c r="G36" s="1826"/>
      <c r="H36" s="154"/>
      <c r="I36" s="154"/>
      <c r="J36" s="549"/>
      <c r="K36" s="552"/>
      <c r="L36" s="562"/>
      <c r="M36" s="562"/>
      <c r="N36" s="356"/>
      <c r="O36" s="380"/>
      <c r="V36" s="1018"/>
    </row>
    <row r="37" spans="1:22" s="151" customFormat="1" ht="20.25" hidden="1" x14ac:dyDescent="0.3">
      <c r="A37" s="1042"/>
      <c r="B37" s="1826"/>
      <c r="C37" s="1826"/>
      <c r="D37" s="1826"/>
      <c r="E37" s="1826"/>
      <c r="F37" s="1826"/>
      <c r="G37" s="1826"/>
      <c r="H37" s="154"/>
      <c r="I37" s="154"/>
      <c r="J37" s="549"/>
      <c r="K37" s="552"/>
      <c r="L37" s="562"/>
      <c r="M37" s="562"/>
      <c r="N37" s="356"/>
      <c r="O37" s="250"/>
      <c r="V37" s="1018"/>
    </row>
    <row r="38" spans="1:22" s="151" customFormat="1" ht="20.25" x14ac:dyDescent="0.25">
      <c r="A38" s="1042"/>
      <c r="B38" s="1826" t="s">
        <v>242</v>
      </c>
      <c r="C38" s="1826"/>
      <c r="D38" s="1826"/>
      <c r="E38" s="1826"/>
      <c r="F38" s="1826"/>
      <c r="G38" s="1826"/>
      <c r="H38" s="1769">
        <v>1900</v>
      </c>
      <c r="I38" s="1770"/>
      <c r="J38" s="153"/>
      <c r="K38" s="552">
        <f>'ПЕЧАТЬ 2024'!D23</f>
        <v>0</v>
      </c>
      <c r="L38" s="552"/>
      <c r="M38" s="552"/>
      <c r="N38" s="140"/>
      <c r="O38" s="377">
        <f>K38-'ПЕЧАТЬ 2024'!D23</f>
        <v>0</v>
      </c>
      <c r="V38" s="1018"/>
    </row>
    <row r="39" spans="1:22" s="151" customFormat="1" ht="20.25" hidden="1" x14ac:dyDescent="0.25">
      <c r="A39" s="1042"/>
      <c r="B39" s="1826"/>
      <c r="C39" s="1826"/>
      <c r="D39" s="1826"/>
      <c r="E39" s="1826"/>
      <c r="F39" s="1826"/>
      <c r="G39" s="1826"/>
      <c r="H39" s="154"/>
      <c r="I39" s="154"/>
      <c r="J39" s="153"/>
      <c r="K39" s="562"/>
      <c r="L39" s="562"/>
      <c r="M39" s="562"/>
      <c r="N39" s="140"/>
      <c r="V39" s="1018"/>
    </row>
    <row r="40" spans="1:22" s="151" customFormat="1" ht="20.25" x14ac:dyDescent="0.25">
      <c r="A40" s="1042"/>
      <c r="B40" s="1826" t="s">
        <v>243</v>
      </c>
      <c r="C40" s="1826"/>
      <c r="D40" s="1826"/>
      <c r="E40" s="1826"/>
      <c r="F40" s="1826"/>
      <c r="G40" s="1826"/>
      <c r="H40" s="1769">
        <v>1980</v>
      </c>
      <c r="I40" s="1770"/>
      <c r="J40" s="153" t="s">
        <v>30</v>
      </c>
      <c r="K40" s="563">
        <f>'ПЕЧАТЬ 2024'!D24+'ПЕЧАТЬ 2024'!D25</f>
        <v>0</v>
      </c>
      <c r="L40" s="563">
        <f>ПФДО!I454</f>
        <v>0</v>
      </c>
      <c r="M40" s="563">
        <f>ПФДО!J454</f>
        <v>0</v>
      </c>
      <c r="N40" s="140"/>
      <c r="P40" s="1818" t="s">
        <v>644</v>
      </c>
      <c r="Q40" s="1819"/>
      <c r="R40" s="1820"/>
      <c r="V40" s="1018"/>
    </row>
    <row r="41" spans="1:22" s="151" customFormat="1" ht="55.5" customHeight="1" x14ac:dyDescent="0.25">
      <c r="A41" s="149"/>
      <c r="B41" s="1824" t="s">
        <v>244</v>
      </c>
      <c r="C41" s="1824"/>
      <c r="D41" s="1824"/>
      <c r="E41" s="1824"/>
      <c r="F41" s="1824"/>
      <c r="G41" s="1824"/>
      <c r="H41" s="1769">
        <v>1981</v>
      </c>
      <c r="I41" s="1770"/>
      <c r="J41" s="153">
        <v>510</v>
      </c>
      <c r="K41" s="552">
        <f>'ПЕЧАТЬ 2024'!D24</f>
        <v>0</v>
      </c>
      <c r="L41" s="552"/>
      <c r="M41" s="552"/>
      <c r="N41" s="140"/>
      <c r="O41" s="378">
        <f>K41-'ПЕЧАТЬ 2024'!D24</f>
        <v>0</v>
      </c>
      <c r="P41" s="279">
        <v>2023</v>
      </c>
      <c r="Q41" s="279">
        <v>2024</v>
      </c>
      <c r="R41" s="279">
        <v>2025</v>
      </c>
      <c r="V41" s="1018"/>
    </row>
    <row r="42" spans="1:22" s="151" customFormat="1" ht="30" customHeight="1" x14ac:dyDescent="0.25">
      <c r="A42" s="149"/>
      <c r="B42" s="1812" t="s">
        <v>245</v>
      </c>
      <c r="C42" s="1813"/>
      <c r="D42" s="1813"/>
      <c r="E42" s="1813"/>
      <c r="F42" s="1813"/>
      <c r="G42" s="1814"/>
      <c r="H42" s="1799">
        <v>2000</v>
      </c>
      <c r="I42" s="1800"/>
      <c r="J42" s="152" t="s">
        <v>30</v>
      </c>
      <c r="K42" s="555">
        <f>K43+K50+K55+K59+K64+K66+K74+K78+K65</f>
        <v>58486424.620000005</v>
      </c>
      <c r="L42" s="555">
        <f>L43+L50+L55+L59+L64+L66+L74+L78+L65</f>
        <v>41784596</v>
      </c>
      <c r="M42" s="555">
        <f>M43+M50+M55+M59+M64+M66+M74+M78+M65</f>
        <v>41125805</v>
      </c>
      <c r="N42" s="140"/>
      <c r="O42" s="542">
        <f>K42-K23</f>
        <v>2812992.950000003</v>
      </c>
      <c r="P42" s="376">
        <f>(K23+K21)-K42</f>
        <v>0</v>
      </c>
      <c r="Q42" s="376">
        <f>(L23+L21)-L42</f>
        <v>0</v>
      </c>
      <c r="R42" s="376">
        <f>(M23+M21)-M42</f>
        <v>0</v>
      </c>
      <c r="V42" s="1018"/>
    </row>
    <row r="43" spans="1:22" s="151" customFormat="1" ht="39" customHeight="1" x14ac:dyDescent="0.25">
      <c r="A43" s="149"/>
      <c r="B43" s="1789" t="s">
        <v>246</v>
      </c>
      <c r="C43" s="1789"/>
      <c r="D43" s="1789"/>
      <c r="E43" s="1789"/>
      <c r="F43" s="1789"/>
      <c r="G43" s="1789"/>
      <c r="H43" s="1773">
        <v>2100</v>
      </c>
      <c r="I43" s="1774"/>
      <c r="J43" s="153" t="s">
        <v>30</v>
      </c>
      <c r="K43" s="156">
        <f>K44+K45+K46+K47</f>
        <v>50470343.670000002</v>
      </c>
      <c r="L43" s="156">
        <f t="shared" ref="L43:M43" si="1">L44+L45+L46+L47</f>
        <v>39695331</v>
      </c>
      <c r="M43" s="156">
        <f t="shared" si="1"/>
        <v>39695331</v>
      </c>
      <c r="N43" s="140"/>
      <c r="P43" s="281">
        <f>K42-'ПЕЧАТЬ 2024'!D27</f>
        <v>0</v>
      </c>
      <c r="V43" s="1018"/>
    </row>
    <row r="44" spans="1:22" s="151" customFormat="1" ht="32.1" customHeight="1" x14ac:dyDescent="0.25">
      <c r="A44" s="149"/>
      <c r="B44" s="1821" t="s">
        <v>598</v>
      </c>
      <c r="C44" s="1821"/>
      <c r="D44" s="1821"/>
      <c r="E44" s="1821"/>
      <c r="F44" s="1821"/>
      <c r="G44" s="1821"/>
      <c r="H44" s="1805">
        <v>2110</v>
      </c>
      <c r="I44" s="1806"/>
      <c r="J44" s="153">
        <v>111</v>
      </c>
      <c r="K44" s="738">
        <f>'расшифровка 2'!H16+'расшифровка 4'!H17+'расшифровка 5'!H16+ПФДО!H16+'расшифровка 4 (МСЗ)'!H17</f>
        <v>38763705.380000003</v>
      </c>
      <c r="L44" s="738">
        <f>'расшифровка 2'!I16+'расшифровка 4'!I17+'расшифровка 5'!I16+ПФДО!I16</f>
        <v>30487966</v>
      </c>
      <c r="M44" s="738">
        <f>'расшифровка 2'!J16+'расшифровка 4'!J17+'расшифровка 5'!J16+ПФДО!J16</f>
        <v>30487966</v>
      </c>
      <c r="N44" s="140"/>
      <c r="P44" s="281">
        <f>K44-'ПЕЧАТЬ 2024'!D30</f>
        <v>0</v>
      </c>
      <c r="V44" s="1018"/>
    </row>
    <row r="45" spans="1:22" s="151" customFormat="1" ht="20.25" x14ac:dyDescent="0.25">
      <c r="A45" s="149"/>
      <c r="B45" s="1790" t="s">
        <v>247</v>
      </c>
      <c r="C45" s="1790"/>
      <c r="D45" s="1790"/>
      <c r="E45" s="1790"/>
      <c r="F45" s="1790"/>
      <c r="G45" s="1790"/>
      <c r="H45" s="1769">
        <v>2120</v>
      </c>
      <c r="I45" s="1770"/>
      <c r="J45" s="153">
        <v>112</v>
      </c>
      <c r="K45" s="155">
        <f>'расшифровка 2'!H51+'расшифровка 4'!H53+'расшифровка 5'!H51+ПФДО!H51+'расшифровка 4 (МСЗ)'!H53</f>
        <v>0</v>
      </c>
      <c r="L45" s="155">
        <f>'расшифровка 2'!I51+'расшифровка 4'!I53+'расшифровка 5'!I51+ПФДО!I51</f>
        <v>0</v>
      </c>
      <c r="M45" s="155">
        <f>'расшифровка 2'!J51+'расшифровка 4'!J53+'расшифровка 5'!J51+ПФДО!J51</f>
        <v>0</v>
      </c>
      <c r="N45" s="140"/>
      <c r="P45" s="281"/>
      <c r="V45" s="1018"/>
    </row>
    <row r="46" spans="1:22" s="151" customFormat="1" ht="20.25" x14ac:dyDescent="0.25">
      <c r="A46" s="149"/>
      <c r="B46" s="1790" t="s">
        <v>248</v>
      </c>
      <c r="C46" s="1790"/>
      <c r="D46" s="1790"/>
      <c r="E46" s="1790"/>
      <c r="F46" s="1790"/>
      <c r="G46" s="1790"/>
      <c r="H46" s="1769">
        <v>2130</v>
      </c>
      <c r="I46" s="1770"/>
      <c r="J46" s="153">
        <v>113</v>
      </c>
      <c r="K46" s="155">
        <f>'расшифровка 2'!H57+'расшифровка 4'!H59+'расшифровка 5'!H57+ПФДО!H57+'расшифровка 4 (МСЗ)'!H59</f>
        <v>0</v>
      </c>
      <c r="L46" s="155">
        <f>'расшифровка 2'!I57+'расшифровка 4'!I59+'расшифровка 5'!I57+ПФДО!I57</f>
        <v>0</v>
      </c>
      <c r="M46" s="155">
        <f>'расшифровка 2'!J57+'расшифровка 4'!J59+'расшифровка 5'!J57+ПФДО!J57</f>
        <v>0</v>
      </c>
      <c r="N46" s="140"/>
      <c r="P46" s="281">
        <f>K47-'ПЕЧАТЬ 2024'!D31</f>
        <v>0</v>
      </c>
      <c r="V46" s="1018"/>
    </row>
    <row r="47" spans="1:22" s="151" customFormat="1" ht="39" customHeight="1" x14ac:dyDescent="0.25">
      <c r="A47" s="149"/>
      <c r="B47" s="1790" t="s">
        <v>249</v>
      </c>
      <c r="C47" s="1790"/>
      <c r="D47" s="1790"/>
      <c r="E47" s="1790"/>
      <c r="F47" s="1790"/>
      <c r="G47" s="1790"/>
      <c r="H47" s="1769">
        <v>2140</v>
      </c>
      <c r="I47" s="1770"/>
      <c r="J47" s="153">
        <v>119</v>
      </c>
      <c r="K47" s="155">
        <f>K48+K49</f>
        <v>11706638.289999999</v>
      </c>
      <c r="L47" s="155">
        <f t="shared" ref="L47:M47" si="2">L48+L49</f>
        <v>9207365</v>
      </c>
      <c r="M47" s="155">
        <f t="shared" si="2"/>
        <v>9207365</v>
      </c>
      <c r="N47" s="140"/>
      <c r="V47" s="1018"/>
    </row>
    <row r="48" spans="1:22" s="151" customFormat="1" ht="32.1" customHeight="1" x14ac:dyDescent="0.25">
      <c r="A48" s="149"/>
      <c r="B48" s="1783" t="s">
        <v>599</v>
      </c>
      <c r="C48" s="1784"/>
      <c r="D48" s="1784"/>
      <c r="E48" s="1784"/>
      <c r="F48" s="1784"/>
      <c r="G48" s="1785"/>
      <c r="H48" s="1771">
        <v>2141</v>
      </c>
      <c r="I48" s="1772"/>
      <c r="J48" s="153">
        <v>119</v>
      </c>
      <c r="K48" s="157">
        <f>'расшифровка 2'!H23+'расшифровка 4'!H25+'расшифровка 5'!H23+ПФДО!H23+'расшифровка 4 (МСЗ)'!H25</f>
        <v>11706638.289999999</v>
      </c>
      <c r="L48" s="157">
        <f>'расшифровка 2'!I23+'расшифровка 4'!I25+'расшифровка 5'!I23+ПФДО!I23</f>
        <v>9207365</v>
      </c>
      <c r="M48" s="157">
        <f>'расшифровка 2'!J23+'расшифровка 4'!J25+'расшифровка 5'!J23+ПФДО!J23</f>
        <v>9207365</v>
      </c>
      <c r="N48" s="140"/>
      <c r="V48" s="1018"/>
    </row>
    <row r="49" spans="1:22" s="151" customFormat="1" ht="19.7" customHeight="1" x14ac:dyDescent="0.25">
      <c r="A49" s="149"/>
      <c r="B49" s="1786" t="s">
        <v>250</v>
      </c>
      <c r="C49" s="1787"/>
      <c r="D49" s="1787"/>
      <c r="E49" s="1787"/>
      <c r="F49" s="1787"/>
      <c r="G49" s="1788"/>
      <c r="H49" s="1771">
        <v>2142</v>
      </c>
      <c r="I49" s="1772"/>
      <c r="J49" s="153">
        <v>119</v>
      </c>
      <c r="K49" s="177"/>
      <c r="L49" s="177"/>
      <c r="M49" s="177"/>
      <c r="N49" s="140"/>
      <c r="V49" s="1018"/>
    </row>
    <row r="50" spans="1:22" s="151" customFormat="1" ht="20.25" x14ac:dyDescent="0.25">
      <c r="A50" s="149"/>
      <c r="B50" s="1789" t="s">
        <v>251</v>
      </c>
      <c r="C50" s="1789"/>
      <c r="D50" s="1789"/>
      <c r="E50" s="1789"/>
      <c r="F50" s="1789"/>
      <c r="G50" s="1789"/>
      <c r="H50" s="1773">
        <v>2200</v>
      </c>
      <c r="I50" s="1774"/>
      <c r="J50" s="153">
        <v>300</v>
      </c>
      <c r="K50" s="158">
        <f>'расшифровка 2'!H76+'расшифровка 4'!H84+'расшифровка 5'!H63+K51+ПФДО!H76+'расшифровка 4 (МСЗ)'!H84</f>
        <v>0</v>
      </c>
      <c r="L50" s="158">
        <f>'расшифровка 2'!I76+'расшифровка 4'!I84+'расшифровка 5'!I63+L51+ПФДО!I76</f>
        <v>0</v>
      </c>
      <c r="M50" s="158">
        <f>'расшифровка 2'!J76+'расшифровка 4'!J84+'расшифровка 5'!J63+M51+ПФДО!J76</f>
        <v>0</v>
      </c>
      <c r="N50" s="140"/>
      <c r="V50" s="1018"/>
    </row>
    <row r="51" spans="1:22" s="151" customFormat="1" ht="41.45" customHeight="1" x14ac:dyDescent="0.25">
      <c r="A51" s="149"/>
      <c r="B51" s="1790" t="s">
        <v>252</v>
      </c>
      <c r="C51" s="1790"/>
      <c r="D51" s="1790"/>
      <c r="E51" s="1790"/>
      <c r="F51" s="1790"/>
      <c r="G51" s="1790"/>
      <c r="H51" s="1769">
        <v>2210</v>
      </c>
      <c r="I51" s="1770"/>
      <c r="J51" s="153">
        <v>320</v>
      </c>
      <c r="K51" s="155">
        <f>K52</f>
        <v>0</v>
      </c>
      <c r="L51" s="155">
        <f t="shared" ref="L51:M51" si="3">L52</f>
        <v>0</v>
      </c>
      <c r="M51" s="155">
        <f t="shared" si="3"/>
        <v>0</v>
      </c>
      <c r="N51" s="140"/>
      <c r="V51" s="1018"/>
    </row>
    <row r="52" spans="1:22" s="151" customFormat="1" ht="41.45" customHeight="1" x14ac:dyDescent="0.25">
      <c r="A52" s="149"/>
      <c r="B52" s="1791" t="s">
        <v>253</v>
      </c>
      <c r="C52" s="1791"/>
      <c r="D52" s="1791"/>
      <c r="E52" s="1791"/>
      <c r="F52" s="1791"/>
      <c r="G52" s="1791"/>
      <c r="H52" s="1771">
        <v>2211</v>
      </c>
      <c r="I52" s="1772"/>
      <c r="J52" s="153">
        <v>321</v>
      </c>
      <c r="K52" s="157">
        <f>'расшифровка 4'!H78+'расшифровка 2'!H70+ПФДО!H70+'расшифровка 4 (МСЗ)'!H78</f>
        <v>0</v>
      </c>
      <c r="L52" s="157">
        <f>'расшифровка 4'!I78+'расшифровка 2'!I70+ПФДО!I70</f>
        <v>0</v>
      </c>
      <c r="M52" s="157">
        <f>'расшифровка 4'!J78+'расшифровка 2'!J70+ПФДО!J70</f>
        <v>0</v>
      </c>
      <c r="N52" s="140"/>
      <c r="V52" s="1018"/>
    </row>
    <row r="53" spans="1:22" s="151" customFormat="1" ht="50.1" customHeight="1" x14ac:dyDescent="0.25">
      <c r="A53" s="149"/>
      <c r="B53" s="1790" t="s">
        <v>254</v>
      </c>
      <c r="C53" s="1790"/>
      <c r="D53" s="1790"/>
      <c r="E53" s="1790"/>
      <c r="F53" s="1790"/>
      <c r="G53" s="1790"/>
      <c r="H53" s="1769">
        <v>2230</v>
      </c>
      <c r="I53" s="1770"/>
      <c r="J53" s="153">
        <v>350</v>
      </c>
      <c r="K53" s="176"/>
      <c r="L53" s="176"/>
      <c r="M53" s="176"/>
      <c r="N53" s="140"/>
      <c r="V53" s="1018"/>
    </row>
    <row r="54" spans="1:22" s="151" customFormat="1" ht="25.35" customHeight="1" x14ac:dyDescent="0.25">
      <c r="A54" s="149"/>
      <c r="B54" s="1870" t="s">
        <v>506</v>
      </c>
      <c r="C54" s="1871"/>
      <c r="D54" s="1871"/>
      <c r="E54" s="1871"/>
      <c r="F54" s="1871"/>
      <c r="G54" s="1872"/>
      <c r="H54" s="1769">
        <v>2240</v>
      </c>
      <c r="I54" s="1770"/>
      <c r="J54" s="153">
        <v>360</v>
      </c>
      <c r="K54" s="550">
        <f>'расшифровка 2'!H76+'расшифровка 5'!H63+'расшифровка 4'!H84+'расшифровка 6'!H63+ПФДО!H76+'расшифровка 4 (МСЗ)'!H84</f>
        <v>0</v>
      </c>
      <c r="L54" s="550">
        <f>'расшифровка 2'!I76+'расшифровка 5'!I63+'расшифровка 4'!I84+'расшифровка 6'!I63+ПФДО!I76</f>
        <v>0</v>
      </c>
      <c r="M54" s="550">
        <f>'расшифровка 2'!J76+'расшифровка 5'!J63+'расшифровка 4'!J84+'расшифровка 6'!J63+ПФДО!J76</f>
        <v>0</v>
      </c>
      <c r="N54" s="140"/>
      <c r="O54" s="1798" t="s">
        <v>527</v>
      </c>
      <c r="P54" s="1798"/>
      <c r="V54" s="1018"/>
    </row>
    <row r="55" spans="1:22" s="151" customFormat="1" ht="20.25" x14ac:dyDescent="0.25">
      <c r="A55" s="149"/>
      <c r="B55" s="1863" t="s">
        <v>255</v>
      </c>
      <c r="C55" s="1863"/>
      <c r="D55" s="1863"/>
      <c r="E55" s="1863"/>
      <c r="F55" s="1863"/>
      <c r="G55" s="1863"/>
      <c r="H55" s="1773">
        <v>2300</v>
      </c>
      <c r="I55" s="1774"/>
      <c r="J55" s="153">
        <v>850</v>
      </c>
      <c r="K55" s="158">
        <f>K56+K57+K58</f>
        <v>105532</v>
      </c>
      <c r="L55" s="158">
        <f t="shared" ref="L55:M55" si="4">L56+L57+L58</f>
        <v>99544</v>
      </c>
      <c r="M55" s="158">
        <f t="shared" si="4"/>
        <v>0</v>
      </c>
      <c r="N55" s="140"/>
      <c r="P55" s="281"/>
      <c r="V55" s="1018"/>
    </row>
    <row r="56" spans="1:22" s="151" customFormat="1" ht="32.1" customHeight="1" x14ac:dyDescent="0.25">
      <c r="A56" s="149"/>
      <c r="B56" s="1873" t="s">
        <v>597</v>
      </c>
      <c r="C56" s="1873"/>
      <c r="D56" s="1873"/>
      <c r="E56" s="1873"/>
      <c r="F56" s="1873"/>
      <c r="G56" s="1873"/>
      <c r="H56" s="1769">
        <v>2310</v>
      </c>
      <c r="I56" s="1770"/>
      <c r="J56" s="153">
        <v>851</v>
      </c>
      <c r="K56" s="155">
        <f>'расшифровка 2'!H89+'расшифровка 4'!H97+'расшифровка 5'!H76+ПФДО!H89+'расшифровка 4 (МСЗ)'!H97</f>
        <v>105532</v>
      </c>
      <c r="L56" s="155">
        <f>'расшифровка 2'!I89+'расшифровка 4'!I97+'расшифровка 5'!I76+ПФДО!I89</f>
        <v>99544</v>
      </c>
      <c r="M56" s="155">
        <f>'расшифровка 2'!J89+'расшифровка 4'!J97+'расшифровка 5'!J76+ПФДО!J89</f>
        <v>0</v>
      </c>
      <c r="N56" s="140"/>
      <c r="V56" s="1018">
        <f>'расшифровка 4'!H483</f>
        <v>1780045</v>
      </c>
    </row>
    <row r="57" spans="1:22" s="151" customFormat="1" ht="39" customHeight="1" x14ac:dyDescent="0.25">
      <c r="A57" s="149"/>
      <c r="B57" s="1824" t="s">
        <v>523</v>
      </c>
      <c r="C57" s="1824"/>
      <c r="D57" s="1824"/>
      <c r="E57" s="1824"/>
      <c r="F57" s="1824"/>
      <c r="G57" s="1824"/>
      <c r="H57" s="1769">
        <v>2320</v>
      </c>
      <c r="I57" s="1770"/>
      <c r="J57" s="153">
        <v>852</v>
      </c>
      <c r="K57" s="155">
        <f>'расшифровка 2'!H97+'расшифровка 4'!H105+'расшифровка 5'!H84+'расшифровка 4 (МСЗ)'!H105</f>
        <v>0</v>
      </c>
      <c r="L57" s="155">
        <f>'расшифровка 2'!I97+'расшифровка 4'!I105+'расшифровка 5'!I84</f>
        <v>0</v>
      </c>
      <c r="M57" s="155">
        <f>'расшифровка 2'!J97+'расшифровка 4'!J105+'расшифровка 5'!J84</f>
        <v>0</v>
      </c>
      <c r="N57" s="140"/>
      <c r="V57" s="1018">
        <f>ПФДО!H453+'расшифровка 2'!H452</f>
        <v>687803.72</v>
      </c>
    </row>
    <row r="58" spans="1:22" s="151" customFormat="1" ht="20.25" x14ac:dyDescent="0.25">
      <c r="A58" s="149"/>
      <c r="B58" s="1824" t="s">
        <v>256</v>
      </c>
      <c r="C58" s="1824"/>
      <c r="D58" s="1824"/>
      <c r="E58" s="1824"/>
      <c r="F58" s="1824"/>
      <c r="G58" s="1824"/>
      <c r="H58" s="1769">
        <v>2330</v>
      </c>
      <c r="I58" s="1770"/>
      <c r="J58" s="153">
        <v>853</v>
      </c>
      <c r="K58" s="155">
        <f>'расшифровка 2'!H104+'расшифровка 4'!H112+'расшифровка 5'!H91+ПФДО!H104+'расшифровка 4 (МСЗ)'!H112</f>
        <v>0</v>
      </c>
      <c r="L58" s="155">
        <f>'расшифровка 2'!I104+'расшифровка 4'!I112+'расшифровка 5'!I91+ПФДО!I104</f>
        <v>0</v>
      </c>
      <c r="M58" s="155">
        <f>'расшифровка 2'!J104+'расшифровка 4'!J112+'расшифровка 5'!J91+ПФДО!J104</f>
        <v>0</v>
      </c>
      <c r="N58" s="140"/>
      <c r="V58" s="1018"/>
    </row>
    <row r="59" spans="1:22" s="151" customFormat="1" ht="20.25" x14ac:dyDescent="0.25">
      <c r="A59" s="149"/>
      <c r="B59" s="1824" t="s">
        <v>257</v>
      </c>
      <c r="C59" s="1824"/>
      <c r="D59" s="1824"/>
      <c r="E59" s="1824"/>
      <c r="F59" s="1824"/>
      <c r="G59" s="1824"/>
      <c r="H59" s="1769">
        <v>2400</v>
      </c>
      <c r="I59" s="1770"/>
      <c r="J59" s="153" t="s">
        <v>30</v>
      </c>
      <c r="K59" s="155">
        <f>K60+K61+K62+K63+K64</f>
        <v>0</v>
      </c>
      <c r="L59" s="155">
        <f t="shared" ref="L59:M59" si="5">L60+L61+L62+L63+L64</f>
        <v>0</v>
      </c>
      <c r="M59" s="155">
        <f t="shared" si="5"/>
        <v>0</v>
      </c>
      <c r="N59" s="140"/>
      <c r="V59" s="1018">
        <f>'расшифровка 5'!H395</f>
        <v>1393307</v>
      </c>
    </row>
    <row r="60" spans="1:22" s="151" customFormat="1" ht="21" customHeight="1" x14ac:dyDescent="0.25">
      <c r="A60" s="149"/>
      <c r="B60" s="1824" t="s">
        <v>522</v>
      </c>
      <c r="C60" s="1824"/>
      <c r="D60" s="1824"/>
      <c r="E60" s="1824"/>
      <c r="F60" s="1824"/>
      <c r="G60" s="1824"/>
      <c r="H60" s="1769">
        <v>2410</v>
      </c>
      <c r="I60" s="1770"/>
      <c r="J60" s="153">
        <v>613</v>
      </c>
      <c r="K60" s="176"/>
      <c r="L60" s="176"/>
      <c r="M60" s="176"/>
      <c r="N60" s="140"/>
      <c r="V60" s="1018"/>
    </row>
    <row r="61" spans="1:22" s="151" customFormat="1" ht="20.85" customHeight="1" x14ac:dyDescent="0.25">
      <c r="A61" s="149"/>
      <c r="B61" s="1824" t="s">
        <v>508</v>
      </c>
      <c r="C61" s="1824"/>
      <c r="D61" s="1824"/>
      <c r="E61" s="1824"/>
      <c r="F61" s="1824"/>
      <c r="G61" s="1824"/>
      <c r="H61" s="1769">
        <v>2420</v>
      </c>
      <c r="I61" s="1770"/>
      <c r="J61" s="153">
        <v>623</v>
      </c>
      <c r="K61" s="176"/>
      <c r="L61" s="176"/>
      <c r="M61" s="176"/>
      <c r="N61" s="140"/>
      <c r="V61" s="1018"/>
    </row>
    <row r="62" spans="1:22" s="151" customFormat="1" ht="43.9" customHeight="1" x14ac:dyDescent="0.25">
      <c r="A62" s="149"/>
      <c r="B62" s="1827" t="s">
        <v>600</v>
      </c>
      <c r="C62" s="1828"/>
      <c r="D62" s="1828"/>
      <c r="E62" s="1828"/>
      <c r="F62" s="1828"/>
      <c r="G62" s="1829"/>
      <c r="H62" s="1769">
        <v>2430</v>
      </c>
      <c r="I62" s="1770"/>
      <c r="J62" s="153">
        <v>634</v>
      </c>
      <c r="K62" s="176"/>
      <c r="L62" s="176"/>
      <c r="M62" s="176"/>
      <c r="N62" s="140"/>
      <c r="V62" s="1018"/>
    </row>
    <row r="63" spans="1:22" s="151" customFormat="1" ht="20.25" x14ac:dyDescent="0.25">
      <c r="A63" s="149"/>
      <c r="B63" s="1827" t="s">
        <v>509</v>
      </c>
      <c r="C63" s="1828"/>
      <c r="D63" s="1828"/>
      <c r="E63" s="1828"/>
      <c r="F63" s="1828"/>
      <c r="G63" s="1829"/>
      <c r="H63" s="1769">
        <v>2440</v>
      </c>
      <c r="I63" s="1770"/>
      <c r="J63" s="153">
        <v>810</v>
      </c>
      <c r="K63" s="176"/>
      <c r="L63" s="176"/>
      <c r="M63" s="176"/>
      <c r="N63" s="140"/>
      <c r="P63" s="745"/>
      <c r="Q63" s="745"/>
      <c r="V63" s="1018"/>
    </row>
    <row r="64" spans="1:22" s="151" customFormat="1" ht="20.85" customHeight="1" x14ac:dyDescent="0.25">
      <c r="A64" s="149"/>
      <c r="B64" s="1827" t="s">
        <v>258</v>
      </c>
      <c r="C64" s="1828"/>
      <c r="D64" s="1828"/>
      <c r="E64" s="1828"/>
      <c r="F64" s="1828"/>
      <c r="G64" s="1829"/>
      <c r="H64" s="1769">
        <v>2450</v>
      </c>
      <c r="I64" s="1770"/>
      <c r="J64" s="153">
        <v>862</v>
      </c>
      <c r="K64" s="176"/>
      <c r="L64" s="176"/>
      <c r="M64" s="176"/>
      <c r="N64" s="140"/>
      <c r="P64" s="1963" t="s">
        <v>642</v>
      </c>
      <c r="Q64" s="1963"/>
      <c r="R64" s="1963"/>
      <c r="V64" s="1018"/>
    </row>
    <row r="65" spans="1:22" s="151" customFormat="1" ht="39" customHeight="1" x14ac:dyDescent="0.25">
      <c r="A65" s="149"/>
      <c r="B65" s="1824" t="s">
        <v>259</v>
      </c>
      <c r="C65" s="1824"/>
      <c r="D65" s="1824"/>
      <c r="E65" s="1824"/>
      <c r="F65" s="1824"/>
      <c r="G65" s="1824"/>
      <c r="H65" s="1769">
        <v>2520</v>
      </c>
      <c r="I65" s="1770"/>
      <c r="J65" s="153">
        <v>831</v>
      </c>
      <c r="K65" s="155">
        <f>'расшифровка 2'!H82+'расшифровка 4'!H90+'расшифровка 5'!H69+ПФДО!H82+'расшифровка 4 (МСЗ)'!H90</f>
        <v>0</v>
      </c>
      <c r="L65" s="155">
        <f>'расшифровка 2'!I82+'расшифровка 4'!I90+'расшифровка 5'!I69+ПФДО!I82</f>
        <v>0</v>
      </c>
      <c r="M65" s="155">
        <f>'расшифровка 2'!J82+'расшифровка 4'!J90+'расшифровка 5'!J69+ПФДО!J82</f>
        <v>0</v>
      </c>
      <c r="N65" s="140"/>
      <c r="P65" s="280">
        <f>P41</f>
        <v>2023</v>
      </c>
      <c r="Q65" s="280">
        <f t="shared" ref="Q65:R65" si="6">Q41</f>
        <v>2024</v>
      </c>
      <c r="R65" s="280">
        <f t="shared" si="6"/>
        <v>2025</v>
      </c>
      <c r="V65" s="1018"/>
    </row>
    <row r="66" spans="1:22" s="151" customFormat="1" ht="36" x14ac:dyDescent="0.25">
      <c r="A66" s="149"/>
      <c r="B66" s="1775" t="s">
        <v>260</v>
      </c>
      <c r="C66" s="1775"/>
      <c r="D66" s="1775"/>
      <c r="E66" s="1775"/>
      <c r="F66" s="1775"/>
      <c r="G66" s="1775"/>
      <c r="H66" s="1792">
        <v>2600</v>
      </c>
      <c r="I66" s="1793"/>
      <c r="J66" s="152" t="s">
        <v>30</v>
      </c>
      <c r="K66" s="158">
        <f>K67+K68+K69+K70+K71</f>
        <v>7910548.9499999993</v>
      </c>
      <c r="L66" s="158">
        <f t="shared" ref="L66:M66" si="7">L67+L68+L69+L70+L71</f>
        <v>1989721</v>
      </c>
      <c r="M66" s="158">
        <f t="shared" si="7"/>
        <v>1430474</v>
      </c>
      <c r="N66" s="140"/>
      <c r="P66" s="353">
        <f>K66-K85</f>
        <v>0</v>
      </c>
      <c r="Q66" s="353">
        <f>L66-L85</f>
        <v>0</v>
      </c>
      <c r="R66" s="353">
        <f t="shared" ref="R66" si="8">M66-M85</f>
        <v>0</v>
      </c>
      <c r="S66" s="728" t="s">
        <v>596</v>
      </c>
      <c r="V66" s="1018"/>
    </row>
    <row r="67" spans="1:22" s="151" customFormat="1" ht="20.25" hidden="1" x14ac:dyDescent="0.25">
      <c r="A67" s="149"/>
      <c r="B67" s="1950" t="s">
        <v>261</v>
      </c>
      <c r="C67" s="1950"/>
      <c r="D67" s="1950"/>
      <c r="E67" s="1950"/>
      <c r="F67" s="1950"/>
      <c r="G67" s="1950"/>
      <c r="H67" s="507">
        <v>2620</v>
      </c>
      <c r="I67" s="507"/>
      <c r="J67" s="507">
        <v>242</v>
      </c>
      <c r="K67" s="508"/>
      <c r="L67" s="508"/>
      <c r="M67" s="508"/>
      <c r="N67" s="509" t="s">
        <v>507</v>
      </c>
      <c r="P67" s="146"/>
      <c r="Q67" s="146"/>
      <c r="R67" s="146"/>
      <c r="V67" s="1018"/>
    </row>
    <row r="68" spans="1:22" s="151" customFormat="1" ht="20.25" x14ac:dyDescent="0.25">
      <c r="A68" s="149"/>
      <c r="B68" s="1823" t="s">
        <v>262</v>
      </c>
      <c r="C68" s="1823"/>
      <c r="D68" s="1823"/>
      <c r="E68" s="1823"/>
      <c r="F68" s="1823"/>
      <c r="G68" s="1823"/>
      <c r="H68" s="1794">
        <v>2630</v>
      </c>
      <c r="I68" s="1795"/>
      <c r="J68" s="736">
        <v>243</v>
      </c>
      <c r="K68" s="737">
        <f>'расшифровка 2'!H122+'расшифровка 4'!H130+'расшифровка 5'!H112+ПФДО!H122+'расшифровка 4 (МСЗ)'!H130</f>
        <v>0</v>
      </c>
      <c r="L68" s="737">
        <f>'расшифровка 2'!I122+'расшифровка 4'!I130+'расшифровка 5'!I112+ПФДО!I122</f>
        <v>0</v>
      </c>
      <c r="M68" s="737">
        <f>'расшифровка 2'!J122+'расшифровка 4'!J130+'расшифровка 5'!J112+ПФДО!J122</f>
        <v>0</v>
      </c>
      <c r="N68" s="140"/>
      <c r="P68" s="541">
        <f>K68-ПРОВЕРКА!H20</f>
        <v>0</v>
      </c>
      <c r="Q68" s="541">
        <f>L68-ПРОВЕРКА!I20</f>
        <v>0</v>
      </c>
      <c r="R68" s="541">
        <f>M68-ПРОВЕРКА!J20</f>
        <v>0</v>
      </c>
      <c r="V68" s="1018"/>
    </row>
    <row r="69" spans="1:22" s="151" customFormat="1" ht="20.85" customHeight="1" x14ac:dyDescent="0.25">
      <c r="A69" s="149"/>
      <c r="B69" s="1822" t="s">
        <v>607</v>
      </c>
      <c r="C69" s="1822"/>
      <c r="D69" s="1822"/>
      <c r="E69" s="1822"/>
      <c r="F69" s="1822"/>
      <c r="G69" s="1822"/>
      <c r="H69" s="1796">
        <v>2640</v>
      </c>
      <c r="I69" s="1797"/>
      <c r="J69" s="152">
        <v>244</v>
      </c>
      <c r="K69" s="159">
        <f>'расшифровка 2'!H452+ПФДО!H453+'расшифровка 5'!H395+'расшифровка 4'!H483+'расшифровка 4 (МСЗ)'!H484</f>
        <v>6480001.9499999993</v>
      </c>
      <c r="L69" s="159">
        <f>'расшифровка 2'!I452+ПФДО!I453+'расшифровка 5'!I395+'расшифровка 4'!I483</f>
        <v>580709</v>
      </c>
      <c r="M69" s="159">
        <f>'расшифровка 2'!J452+ПФДО!J453+'расшифровка 5'!J395+'расшифровка 4'!J483</f>
        <v>21462</v>
      </c>
      <c r="N69" s="140"/>
      <c r="P69" s="541">
        <f>K69-ПРОВЕРКА!H19</f>
        <v>0</v>
      </c>
      <c r="Q69" s="541">
        <f>L69-ПРОВЕРКА!I19</f>
        <v>0</v>
      </c>
      <c r="R69" s="541">
        <f>M69-ПРОВЕРКА!J19</f>
        <v>0</v>
      </c>
      <c r="V69" s="1018"/>
    </row>
    <row r="70" spans="1:22" s="151" customFormat="1" ht="20.85" customHeight="1" x14ac:dyDescent="0.25">
      <c r="A70" s="149"/>
      <c r="B70" s="1823" t="s">
        <v>573</v>
      </c>
      <c r="C70" s="1823"/>
      <c r="D70" s="1823"/>
      <c r="E70" s="1823"/>
      <c r="F70" s="1823"/>
      <c r="G70" s="1823"/>
      <c r="H70" s="1794">
        <v>2660</v>
      </c>
      <c r="I70" s="1795"/>
      <c r="J70" s="736">
        <v>247</v>
      </c>
      <c r="K70" s="737">
        <f>'расшифровка 2'!H151+'расшифровка 4'!H145+'расшифровка 4 (МСЗ)'!H142</f>
        <v>1430547</v>
      </c>
      <c r="L70" s="737">
        <f>'расшифровка 2'!I151+'расшифровка 4'!I145</f>
        <v>1409012</v>
      </c>
      <c r="M70" s="737">
        <f>'расшифровка 2'!J151+'расшифровка 4'!J145</f>
        <v>1409012</v>
      </c>
      <c r="N70" s="140"/>
      <c r="P70" s="541">
        <f>K70-'ПЕЧАТЬ 2024'!D59</f>
        <v>0</v>
      </c>
      <c r="Q70" s="541">
        <f>L70-ПРОВЕРКА!I21</f>
        <v>0</v>
      </c>
      <c r="R70" s="541">
        <f>M70-ПРОВЕРКА!J21</f>
        <v>0</v>
      </c>
      <c r="V70" s="1018"/>
    </row>
    <row r="71" spans="1:22" s="151" customFormat="1" ht="20.85" customHeight="1" x14ac:dyDescent="0.25">
      <c r="A71" s="149"/>
      <c r="B71" s="1824" t="s">
        <v>263</v>
      </c>
      <c r="C71" s="1824"/>
      <c r="D71" s="1824"/>
      <c r="E71" s="1824"/>
      <c r="F71" s="1824"/>
      <c r="G71" s="1824"/>
      <c r="H71" s="1769">
        <v>2700</v>
      </c>
      <c r="I71" s="1770"/>
      <c r="J71" s="153">
        <v>400</v>
      </c>
      <c r="K71" s="155">
        <f>'расшифровка 2'!H137+'расшифровка 4'!H160+'расшифровка 5'!H127+ПФДО!H137+'расшифровка 4 (МСЗ)'!H157</f>
        <v>0</v>
      </c>
      <c r="L71" s="155">
        <f>'расшифровка 2'!I137+'расшифровка 4'!I160+'расшифровка 5'!I127+ПФДО!I137</f>
        <v>0</v>
      </c>
      <c r="M71" s="155">
        <f>'расшифровка 2'!J137+'расшифровка 4'!J160+'расшифровка 5'!J127+ПФДО!J137</f>
        <v>0</v>
      </c>
      <c r="N71" s="140"/>
      <c r="P71" s="541">
        <f>K69-ПРОВЕРКА!H19</f>
        <v>0</v>
      </c>
      <c r="Q71" s="541">
        <f>L69-ПРОВЕРКА!I19</f>
        <v>0</v>
      </c>
      <c r="R71" s="541">
        <f>M69-ПРОВЕРКА!J19</f>
        <v>0</v>
      </c>
      <c r="V71" s="1018"/>
    </row>
    <row r="72" spans="1:22" s="151" customFormat="1" ht="20.25" customHeight="1" x14ac:dyDescent="0.25">
      <c r="A72" s="149"/>
      <c r="B72" s="1825" t="s">
        <v>608</v>
      </c>
      <c r="C72" s="1825"/>
      <c r="D72" s="1825"/>
      <c r="E72" s="1825"/>
      <c r="F72" s="1825"/>
      <c r="G72" s="1825"/>
      <c r="H72" s="1771">
        <v>2710</v>
      </c>
      <c r="I72" s="1772"/>
      <c r="J72" s="153">
        <v>406</v>
      </c>
      <c r="K72" s="177"/>
      <c r="L72" s="177"/>
      <c r="M72" s="177"/>
      <c r="N72" s="140"/>
      <c r="O72" s="725"/>
      <c r="P72" s="726"/>
      <c r="Q72" s="727"/>
      <c r="R72" s="703"/>
      <c r="V72" s="1018"/>
    </row>
    <row r="73" spans="1:22" s="151" customFormat="1" ht="20.85" customHeight="1" x14ac:dyDescent="0.25">
      <c r="A73" s="149"/>
      <c r="B73" s="1825" t="s">
        <v>609</v>
      </c>
      <c r="C73" s="1825"/>
      <c r="D73" s="1825"/>
      <c r="E73" s="1825"/>
      <c r="F73" s="1825"/>
      <c r="G73" s="1825"/>
      <c r="H73" s="1771">
        <v>2720</v>
      </c>
      <c r="I73" s="1772"/>
      <c r="J73" s="153">
        <v>407</v>
      </c>
      <c r="K73" s="177">
        <f>'расшифровка 4'!H160+'расшифровка 5'!H127+'расшифровка 2'!H137+ПФДО!H137+'расшифровка 4 (МСЗ)'!H157</f>
        <v>0</v>
      </c>
      <c r="L73" s="177">
        <f>'расшифровка 4'!I160+'расшифровка 5'!I127+'расшифровка 2'!I137+ПФДО!I137</f>
        <v>0</v>
      </c>
      <c r="M73" s="177">
        <f>'расшифровка 4'!J160+'расшифровка 5'!J127+'расшифровка 2'!J137+ПФДО!J137</f>
        <v>0</v>
      </c>
      <c r="N73" s="140"/>
      <c r="V73" s="1018"/>
    </row>
    <row r="74" spans="1:22" s="151" customFormat="1" ht="20.25" x14ac:dyDescent="0.25">
      <c r="A74" s="149"/>
      <c r="B74" s="1863" t="s">
        <v>264</v>
      </c>
      <c r="C74" s="1863"/>
      <c r="D74" s="1863"/>
      <c r="E74" s="1863"/>
      <c r="F74" s="1863"/>
      <c r="G74" s="1863"/>
      <c r="H74" s="1792">
        <v>3000</v>
      </c>
      <c r="I74" s="1793"/>
      <c r="J74" s="152">
        <v>100</v>
      </c>
      <c r="K74" s="158">
        <f>K75+K76+K77</f>
        <v>0</v>
      </c>
      <c r="L74" s="158">
        <f t="shared" ref="L74:M74" si="9">L75+L76+L77</f>
        <v>0</v>
      </c>
      <c r="M74" s="158">
        <f t="shared" si="9"/>
        <v>0</v>
      </c>
      <c r="N74" s="140"/>
      <c r="V74" s="1018"/>
    </row>
    <row r="75" spans="1:22" s="151" customFormat="1" ht="20.85" customHeight="1" x14ac:dyDescent="0.25">
      <c r="A75" s="149"/>
      <c r="B75" s="1824" t="s">
        <v>586</v>
      </c>
      <c r="C75" s="1824"/>
      <c r="D75" s="1824"/>
      <c r="E75" s="1824"/>
      <c r="F75" s="1824"/>
      <c r="G75" s="1824"/>
      <c r="H75" s="1769">
        <v>3010</v>
      </c>
      <c r="I75" s="1770"/>
      <c r="J75" s="153"/>
      <c r="K75" s="176"/>
      <c r="L75" s="176"/>
      <c r="M75" s="176"/>
      <c r="N75" s="140"/>
      <c r="V75" s="1018"/>
    </row>
    <row r="76" spans="1:22" s="151" customFormat="1" ht="20.85" customHeight="1" x14ac:dyDescent="0.25">
      <c r="A76" s="149"/>
      <c r="B76" s="1824" t="s">
        <v>265</v>
      </c>
      <c r="C76" s="1824"/>
      <c r="D76" s="1824"/>
      <c r="E76" s="1824"/>
      <c r="F76" s="1824"/>
      <c r="G76" s="1824"/>
      <c r="H76" s="1769">
        <v>3020</v>
      </c>
      <c r="I76" s="1770"/>
      <c r="J76" s="153"/>
      <c r="K76" s="176"/>
      <c r="L76" s="176"/>
      <c r="M76" s="176"/>
      <c r="N76" s="140"/>
      <c r="V76" s="1018"/>
    </row>
    <row r="77" spans="1:22" s="151" customFormat="1" ht="20.25" x14ac:dyDescent="0.25">
      <c r="A77" s="149"/>
      <c r="B77" s="1824" t="s">
        <v>266</v>
      </c>
      <c r="C77" s="1824"/>
      <c r="D77" s="1824"/>
      <c r="E77" s="1824"/>
      <c r="F77" s="1824"/>
      <c r="G77" s="1824"/>
      <c r="H77" s="1769">
        <v>3030</v>
      </c>
      <c r="I77" s="1770"/>
      <c r="J77" s="153"/>
      <c r="K77" s="176"/>
      <c r="L77" s="176"/>
      <c r="M77" s="176"/>
      <c r="N77" s="140"/>
      <c r="V77" s="1018"/>
    </row>
    <row r="78" spans="1:22" s="151" customFormat="1" ht="20.25" x14ac:dyDescent="0.25">
      <c r="A78" s="149"/>
      <c r="B78" s="1768" t="s">
        <v>267</v>
      </c>
      <c r="C78" s="1768"/>
      <c r="D78" s="1768"/>
      <c r="E78" s="1768"/>
      <c r="F78" s="1768"/>
      <c r="G78" s="1768"/>
      <c r="H78" s="1773">
        <v>4000</v>
      </c>
      <c r="I78" s="1774"/>
      <c r="J78" s="153" t="s">
        <v>30</v>
      </c>
      <c r="K78" s="178"/>
      <c r="L78" s="178"/>
      <c r="M78" s="178"/>
      <c r="N78" s="140"/>
      <c r="V78" s="1018"/>
    </row>
    <row r="79" spans="1:22" s="151" customFormat="1" ht="25.15" customHeight="1" x14ac:dyDescent="0.25">
      <c r="A79" s="149"/>
      <c r="B79" s="1824" t="s">
        <v>528</v>
      </c>
      <c r="C79" s="1824"/>
      <c r="D79" s="1824"/>
      <c r="E79" s="1824"/>
      <c r="F79" s="1824"/>
      <c r="G79" s="1824"/>
      <c r="H79" s="1769">
        <v>4010</v>
      </c>
      <c r="I79" s="1770"/>
      <c r="J79" s="153">
        <v>610</v>
      </c>
      <c r="K79" s="176"/>
      <c r="L79" s="176"/>
      <c r="M79" s="176"/>
      <c r="N79" s="140"/>
      <c r="V79" s="1018"/>
    </row>
    <row r="80" spans="1:22" s="146" customFormat="1" ht="14.45" hidden="1" customHeight="1" x14ac:dyDescent="0.25">
      <c r="A80" s="149"/>
      <c r="B80" s="1953"/>
      <c r="C80" s="1953"/>
      <c r="D80" s="1953"/>
      <c r="E80" s="1953"/>
      <c r="F80" s="1953"/>
      <c r="G80" s="1953"/>
      <c r="H80" s="147"/>
      <c r="I80" s="147"/>
      <c r="J80" s="147"/>
      <c r="K80" s="160"/>
      <c r="L80" s="160"/>
      <c r="M80" s="160"/>
      <c r="N80" s="161"/>
      <c r="V80" s="1021"/>
    </row>
    <row r="81" spans="1:22" s="146" customFormat="1" ht="20.25" x14ac:dyDescent="0.25">
      <c r="A81" s="149"/>
      <c r="B81" s="162"/>
      <c r="C81" s="1949" t="s">
        <v>418</v>
      </c>
      <c r="D81" s="1949"/>
      <c r="E81" s="1949"/>
      <c r="F81" s="1949"/>
      <c r="G81" s="1949"/>
      <c r="H81" s="1949"/>
      <c r="I81" s="1949"/>
      <c r="J81" s="1949"/>
      <c r="K81" s="1949"/>
      <c r="L81" s="1949"/>
      <c r="M81" s="1949"/>
      <c r="N81" s="162"/>
      <c r="V81" s="1021"/>
    </row>
    <row r="82" spans="1:22" s="146" customFormat="1" ht="15" customHeight="1" x14ac:dyDescent="0.25">
      <c r="A82" s="149"/>
      <c r="B82" s="1951" t="s">
        <v>106</v>
      </c>
      <c r="C82" s="1951" t="s">
        <v>113</v>
      </c>
      <c r="D82" s="1951"/>
      <c r="E82" s="1951"/>
      <c r="F82" s="1951"/>
      <c r="G82" s="1951"/>
      <c r="H82" s="1924" t="s">
        <v>227</v>
      </c>
      <c r="I82" s="1936" t="s">
        <v>268</v>
      </c>
      <c r="J82" s="1857" t="s">
        <v>228</v>
      </c>
      <c r="K82" s="1952" t="s">
        <v>229</v>
      </c>
      <c r="L82" s="1952"/>
      <c r="M82" s="1952"/>
      <c r="N82" s="1952"/>
      <c r="V82" s="1021"/>
    </row>
    <row r="83" spans="1:22" s="146" customFormat="1" ht="44.25" customHeight="1" x14ac:dyDescent="0.25">
      <c r="A83" s="149"/>
      <c r="B83" s="1951"/>
      <c r="C83" s="1951"/>
      <c r="D83" s="1951"/>
      <c r="E83" s="1951"/>
      <c r="F83" s="1951"/>
      <c r="G83" s="1951"/>
      <c r="H83" s="1925"/>
      <c r="I83" s="1936"/>
      <c r="J83" s="1858"/>
      <c r="K83" s="163" t="str">
        <f>K19</f>
        <v>на 2025 г. (текущий финансовый год)</v>
      </c>
      <c r="L83" s="163" t="str">
        <f t="shared" ref="L83:M83" si="10">L19</f>
        <v>на 2026 г. (первый год планового периода)</v>
      </c>
      <c r="M83" s="163" t="str">
        <f t="shared" si="10"/>
        <v>на 2027 г. (второй год планового периода)</v>
      </c>
      <c r="N83" s="163" t="s">
        <v>269</v>
      </c>
      <c r="P83" s="1807" t="s">
        <v>641</v>
      </c>
      <c r="Q83" s="1807"/>
      <c r="R83" s="1807"/>
      <c r="V83" s="1021"/>
    </row>
    <row r="84" spans="1:22" s="146" customFormat="1" ht="16.7" customHeight="1" x14ac:dyDescent="0.25">
      <c r="A84" s="149"/>
      <c r="B84" s="164">
        <v>1</v>
      </c>
      <c r="C84" s="1940">
        <v>2</v>
      </c>
      <c r="D84" s="1940"/>
      <c r="E84" s="1940"/>
      <c r="F84" s="1940"/>
      <c r="G84" s="1940"/>
      <c r="H84" s="164">
        <v>3</v>
      </c>
      <c r="I84" s="164">
        <v>4</v>
      </c>
      <c r="J84" s="511" t="s">
        <v>514</v>
      </c>
      <c r="K84" s="164">
        <v>5</v>
      </c>
      <c r="L84" s="164">
        <v>6</v>
      </c>
      <c r="M84" s="164">
        <v>7</v>
      </c>
      <c r="N84" s="164">
        <v>8</v>
      </c>
      <c r="P84" s="480">
        <f>P41</f>
        <v>2023</v>
      </c>
      <c r="Q84" s="480">
        <f t="shared" ref="Q84:R84" si="11">Q41</f>
        <v>2024</v>
      </c>
      <c r="R84" s="480">
        <f t="shared" si="11"/>
        <v>2025</v>
      </c>
      <c r="V84" s="1021"/>
    </row>
    <row r="85" spans="1:22" s="146" customFormat="1" ht="20.25" x14ac:dyDescent="0.25">
      <c r="A85" s="149"/>
      <c r="B85" s="165">
        <v>1</v>
      </c>
      <c r="C85" s="1941" t="s">
        <v>270</v>
      </c>
      <c r="D85" s="1941"/>
      <c r="E85" s="1941"/>
      <c r="F85" s="1941"/>
      <c r="G85" s="1941"/>
      <c r="H85" s="166">
        <v>26000</v>
      </c>
      <c r="I85" s="166" t="s">
        <v>30</v>
      </c>
      <c r="J85" s="166" t="s">
        <v>30</v>
      </c>
      <c r="K85" s="167">
        <f>K86+K87+K88+K106</f>
        <v>7910548.9500000002</v>
      </c>
      <c r="L85" s="167">
        <f t="shared" ref="L85:M85" si="12">L86+L87+L88+L106</f>
        <v>1989721</v>
      </c>
      <c r="M85" s="167">
        <f t="shared" si="12"/>
        <v>1430474</v>
      </c>
      <c r="N85" s="167">
        <f t="shared" ref="N85" si="13">N86+N87+N88+N106</f>
        <v>0</v>
      </c>
      <c r="P85" s="513">
        <f>K85-'ПЕЧАТЬ 2024'!D47</f>
        <v>0</v>
      </c>
      <c r="Q85" s="513">
        <f>L85-ПРОВЕРКА!I23</f>
        <v>0</v>
      </c>
      <c r="R85" s="513">
        <f>M85-ПРОВЕРКА!J23</f>
        <v>0</v>
      </c>
      <c r="V85" s="1021"/>
    </row>
    <row r="86" spans="1:22" s="146" customFormat="1" ht="125.25" customHeight="1" x14ac:dyDescent="0.25">
      <c r="A86" s="149"/>
      <c r="B86" s="164" t="s">
        <v>271</v>
      </c>
      <c r="C86" s="1911" t="s">
        <v>532</v>
      </c>
      <c r="D86" s="1912"/>
      <c r="E86" s="1912"/>
      <c r="F86" s="1912"/>
      <c r="G86" s="1913"/>
      <c r="H86" s="168">
        <v>26100</v>
      </c>
      <c r="I86" s="169" t="s">
        <v>30</v>
      </c>
      <c r="J86" s="169"/>
      <c r="K86" s="179"/>
      <c r="L86" s="179"/>
      <c r="M86" s="179"/>
      <c r="N86" s="180"/>
      <c r="P86" s="481"/>
      <c r="Q86" s="481"/>
      <c r="R86" s="481"/>
      <c r="V86" s="1021"/>
    </row>
    <row r="87" spans="1:22" s="146" customFormat="1" ht="42.6" customHeight="1" x14ac:dyDescent="0.25">
      <c r="A87" s="149"/>
      <c r="B87" s="164" t="s">
        <v>272</v>
      </c>
      <c r="C87" s="1911" t="s">
        <v>273</v>
      </c>
      <c r="D87" s="1912"/>
      <c r="E87" s="1912"/>
      <c r="F87" s="1912"/>
      <c r="G87" s="1913"/>
      <c r="H87" s="168">
        <v>26200</v>
      </c>
      <c r="I87" s="169" t="s">
        <v>30</v>
      </c>
      <c r="J87" s="169"/>
      <c r="K87" s="179"/>
      <c r="L87" s="179"/>
      <c r="M87" s="179"/>
      <c r="N87" s="180"/>
      <c r="P87" s="1808" t="s">
        <v>482</v>
      </c>
      <c r="Q87" s="1809"/>
      <c r="R87" s="1810"/>
      <c r="V87" s="1021"/>
    </row>
    <row r="88" spans="1:22" s="146" customFormat="1" ht="50.25" customHeight="1" x14ac:dyDescent="0.25">
      <c r="A88" s="149"/>
      <c r="B88" s="608" t="s">
        <v>274</v>
      </c>
      <c r="C88" s="1942" t="s">
        <v>414</v>
      </c>
      <c r="D88" s="1943"/>
      <c r="E88" s="1943"/>
      <c r="F88" s="1943"/>
      <c r="G88" s="1944"/>
      <c r="H88" s="564">
        <v>26300</v>
      </c>
      <c r="I88" s="564" t="s">
        <v>30</v>
      </c>
      <c r="J88" s="739"/>
      <c r="K88" s="817">
        <f>K89+K105</f>
        <v>0</v>
      </c>
      <c r="L88" s="170"/>
      <c r="M88" s="170"/>
      <c r="N88" s="543"/>
      <c r="O88" s="568"/>
      <c r="P88" s="539"/>
      <c r="Q88" s="539"/>
      <c r="R88" s="539"/>
      <c r="V88" s="1021"/>
    </row>
    <row r="89" spans="1:22" s="146" customFormat="1" ht="21" customHeight="1" x14ac:dyDescent="0.25">
      <c r="A89" s="149"/>
      <c r="B89" s="581" t="s">
        <v>510</v>
      </c>
      <c r="C89" s="1930" t="s">
        <v>511</v>
      </c>
      <c r="D89" s="1931"/>
      <c r="E89" s="1931"/>
      <c r="F89" s="1931"/>
      <c r="G89" s="1932"/>
      <c r="H89" s="587">
        <v>26310</v>
      </c>
      <c r="I89" s="587" t="s">
        <v>30</v>
      </c>
      <c r="J89" s="587" t="s">
        <v>30</v>
      </c>
      <c r="K89" s="644"/>
      <c r="L89" s="644"/>
      <c r="M89" s="644"/>
      <c r="N89" s="585"/>
      <c r="O89" s="826" t="s">
        <v>518</v>
      </c>
      <c r="P89" s="827">
        <f>P108+P111+P145</f>
        <v>0</v>
      </c>
      <c r="Q89" s="827">
        <f>Q108+Q111+Q145</f>
        <v>0</v>
      </c>
      <c r="R89" s="827">
        <f>R108+R111+R145</f>
        <v>0</v>
      </c>
      <c r="V89" s="1021"/>
    </row>
    <row r="90" spans="1:22" s="146" customFormat="1" ht="19.7" customHeight="1" x14ac:dyDescent="0.25">
      <c r="A90" s="149"/>
      <c r="B90" s="604"/>
      <c r="C90" s="1933" t="s">
        <v>512</v>
      </c>
      <c r="D90" s="1934"/>
      <c r="E90" s="1934"/>
      <c r="F90" s="1934"/>
      <c r="G90" s="1935"/>
      <c r="H90" s="582" t="s">
        <v>513</v>
      </c>
      <c r="I90" s="583" t="s">
        <v>30</v>
      </c>
      <c r="J90" s="606"/>
      <c r="K90" s="510"/>
      <c r="L90" s="179"/>
      <c r="M90" s="179"/>
      <c r="N90" s="180"/>
      <c r="P90" s="540"/>
      <c r="Q90" s="540"/>
      <c r="R90" s="540"/>
      <c r="V90" s="1021"/>
    </row>
    <row r="91" spans="1:22" s="146" customFormat="1" ht="21" hidden="1" customHeight="1" x14ac:dyDescent="0.25">
      <c r="A91" s="149"/>
      <c r="B91" s="605"/>
      <c r="C91" s="1902"/>
      <c r="D91" s="1903"/>
      <c r="E91" s="1903"/>
      <c r="F91" s="1903"/>
      <c r="G91" s="1904"/>
      <c r="H91" s="582" t="s">
        <v>539</v>
      </c>
      <c r="I91" s="583" t="s">
        <v>30</v>
      </c>
      <c r="J91" s="746"/>
      <c r="K91" s="510"/>
      <c r="L91" s="179"/>
      <c r="M91" s="179"/>
      <c r="N91" s="180"/>
      <c r="P91" s="540"/>
      <c r="Q91" s="540"/>
      <c r="R91" s="540"/>
      <c r="V91" s="1021"/>
    </row>
    <row r="92" spans="1:22" s="146" customFormat="1" ht="21" hidden="1" customHeight="1" x14ac:dyDescent="0.25">
      <c r="A92" s="149"/>
      <c r="B92" s="605"/>
      <c r="C92" s="1902"/>
      <c r="D92" s="1903"/>
      <c r="E92" s="1903"/>
      <c r="F92" s="1903"/>
      <c r="G92" s="1904"/>
      <c r="H92" s="582" t="s">
        <v>540</v>
      </c>
      <c r="I92" s="583" t="s">
        <v>30</v>
      </c>
      <c r="J92" s="606"/>
      <c r="K92" s="510"/>
      <c r="L92" s="179"/>
      <c r="M92" s="179"/>
      <c r="N92" s="180"/>
      <c r="P92" s="540"/>
      <c r="Q92" s="540"/>
      <c r="R92" s="540"/>
      <c r="V92" s="1021"/>
    </row>
    <row r="93" spans="1:22" s="146" customFormat="1" ht="21" hidden="1" customHeight="1" x14ac:dyDescent="0.25">
      <c r="A93" s="149"/>
      <c r="B93" s="605"/>
      <c r="C93" s="1902"/>
      <c r="D93" s="1903"/>
      <c r="E93" s="1903"/>
      <c r="F93" s="1903"/>
      <c r="G93" s="1904"/>
      <c r="H93" s="582" t="s">
        <v>541</v>
      </c>
      <c r="I93" s="583" t="s">
        <v>30</v>
      </c>
      <c r="J93" s="606"/>
      <c r="K93" s="510"/>
      <c r="L93" s="179"/>
      <c r="M93" s="179"/>
      <c r="N93" s="180"/>
      <c r="P93" s="540"/>
      <c r="Q93" s="540"/>
      <c r="R93" s="540"/>
      <c r="V93" s="1021"/>
    </row>
    <row r="94" spans="1:22" s="146" customFormat="1" ht="21" hidden="1" customHeight="1" x14ac:dyDescent="0.25">
      <c r="A94" s="149"/>
      <c r="B94" s="605"/>
      <c r="C94" s="1902"/>
      <c r="D94" s="1903"/>
      <c r="E94" s="1903"/>
      <c r="F94" s="1903"/>
      <c r="G94" s="1904"/>
      <c r="H94" s="582" t="s">
        <v>542</v>
      </c>
      <c r="I94" s="583" t="s">
        <v>30</v>
      </c>
      <c r="J94" s="606"/>
      <c r="K94" s="510"/>
      <c r="L94" s="179"/>
      <c r="M94" s="179"/>
      <c r="N94" s="180"/>
      <c r="P94" s="540"/>
      <c r="Q94" s="540"/>
      <c r="R94" s="540"/>
      <c r="V94" s="1021"/>
    </row>
    <row r="95" spans="1:22" s="146" customFormat="1" ht="21" hidden="1" customHeight="1" x14ac:dyDescent="0.25">
      <c r="A95" s="149"/>
      <c r="B95" s="605"/>
      <c r="C95" s="1902"/>
      <c r="D95" s="1903"/>
      <c r="E95" s="1903"/>
      <c r="F95" s="1903"/>
      <c r="G95" s="1904"/>
      <c r="H95" s="586"/>
      <c r="I95" s="583" t="s">
        <v>30</v>
      </c>
      <c r="J95" s="606"/>
      <c r="K95" s="510"/>
      <c r="L95" s="179"/>
      <c r="M95" s="179"/>
      <c r="N95" s="180"/>
      <c r="P95" s="540"/>
      <c r="Q95" s="540"/>
      <c r="R95" s="540"/>
      <c r="V95" s="1021"/>
    </row>
    <row r="96" spans="1:22" s="146" customFormat="1" ht="21" hidden="1" customHeight="1" x14ac:dyDescent="0.25">
      <c r="A96" s="149"/>
      <c r="B96" s="605"/>
      <c r="C96" s="1902"/>
      <c r="D96" s="1903"/>
      <c r="E96" s="1903"/>
      <c r="F96" s="1903"/>
      <c r="G96" s="1904"/>
      <c r="H96" s="586"/>
      <c r="I96" s="583" t="s">
        <v>30</v>
      </c>
      <c r="J96" s="606"/>
      <c r="K96" s="510"/>
      <c r="L96" s="179"/>
      <c r="M96" s="179"/>
      <c r="N96" s="180"/>
      <c r="P96" s="540"/>
      <c r="Q96" s="540"/>
      <c r="R96" s="540"/>
      <c r="V96" s="1021"/>
    </row>
    <row r="97" spans="1:22" s="146" customFormat="1" ht="21" hidden="1" customHeight="1" x14ac:dyDescent="0.25">
      <c r="A97" s="149"/>
      <c r="B97" s="605"/>
      <c r="C97" s="1902"/>
      <c r="D97" s="1903"/>
      <c r="E97" s="1903"/>
      <c r="F97" s="1903"/>
      <c r="G97" s="1904"/>
      <c r="H97" s="586"/>
      <c r="I97" s="583" t="s">
        <v>30</v>
      </c>
      <c r="J97" s="606"/>
      <c r="K97" s="510"/>
      <c r="L97" s="179"/>
      <c r="M97" s="179"/>
      <c r="N97" s="180"/>
      <c r="P97" s="540"/>
      <c r="Q97" s="540"/>
      <c r="R97" s="540"/>
      <c r="V97" s="1021"/>
    </row>
    <row r="98" spans="1:22" s="146" customFormat="1" ht="21" hidden="1" customHeight="1" x14ac:dyDescent="0.25">
      <c r="A98" s="149"/>
      <c r="B98" s="605"/>
      <c r="C98" s="1902"/>
      <c r="D98" s="1903"/>
      <c r="E98" s="1903"/>
      <c r="F98" s="1903"/>
      <c r="G98" s="1904"/>
      <c r="H98" s="586"/>
      <c r="I98" s="583" t="s">
        <v>30</v>
      </c>
      <c r="J98" s="606"/>
      <c r="K98" s="510"/>
      <c r="L98" s="179"/>
      <c r="M98" s="179"/>
      <c r="N98" s="180"/>
      <c r="P98" s="540"/>
      <c r="Q98" s="540"/>
      <c r="R98" s="540"/>
      <c r="V98" s="1021"/>
    </row>
    <row r="99" spans="1:22" s="146" customFormat="1" ht="21" hidden="1" customHeight="1" x14ac:dyDescent="0.25">
      <c r="A99" s="149"/>
      <c r="B99" s="605"/>
      <c r="C99" s="1902"/>
      <c r="D99" s="1903"/>
      <c r="E99" s="1903"/>
      <c r="F99" s="1903"/>
      <c r="G99" s="1904"/>
      <c r="H99" s="586"/>
      <c r="I99" s="583" t="s">
        <v>30</v>
      </c>
      <c r="J99" s="606"/>
      <c r="K99" s="510"/>
      <c r="L99" s="179"/>
      <c r="M99" s="179"/>
      <c r="N99" s="180"/>
      <c r="P99" s="540"/>
      <c r="Q99" s="540"/>
      <c r="R99" s="540"/>
      <c r="V99" s="1021"/>
    </row>
    <row r="100" spans="1:22" s="146" customFormat="1" ht="21" hidden="1" customHeight="1" x14ac:dyDescent="0.25">
      <c r="A100" s="149"/>
      <c r="B100" s="605"/>
      <c r="C100" s="1902"/>
      <c r="D100" s="1903"/>
      <c r="E100" s="1903"/>
      <c r="F100" s="1903"/>
      <c r="G100" s="1904"/>
      <c r="H100" s="586"/>
      <c r="I100" s="583" t="s">
        <v>30</v>
      </c>
      <c r="J100" s="606"/>
      <c r="K100" s="510"/>
      <c r="L100" s="179"/>
      <c r="M100" s="179"/>
      <c r="N100" s="180"/>
      <c r="P100" s="540"/>
      <c r="Q100" s="540"/>
      <c r="R100" s="540"/>
      <c r="V100" s="1021"/>
    </row>
    <row r="101" spans="1:22" s="146" customFormat="1" ht="21" hidden="1" customHeight="1" x14ac:dyDescent="0.25">
      <c r="A101" s="149"/>
      <c r="B101" s="605"/>
      <c r="C101" s="1902"/>
      <c r="D101" s="1903"/>
      <c r="E101" s="1903"/>
      <c r="F101" s="1903"/>
      <c r="G101" s="1904"/>
      <c r="H101" s="586"/>
      <c r="I101" s="583" t="s">
        <v>30</v>
      </c>
      <c r="J101" s="606"/>
      <c r="K101" s="510"/>
      <c r="L101" s="179"/>
      <c r="M101" s="179"/>
      <c r="N101" s="180"/>
      <c r="P101" s="540"/>
      <c r="Q101" s="540"/>
      <c r="R101" s="540"/>
      <c r="V101" s="1021"/>
    </row>
    <row r="102" spans="1:22" s="146" customFormat="1" ht="21" hidden="1" customHeight="1" x14ac:dyDescent="0.25">
      <c r="A102" s="149"/>
      <c r="B102" s="605"/>
      <c r="C102" s="1902"/>
      <c r="D102" s="1903"/>
      <c r="E102" s="1903"/>
      <c r="F102" s="1903"/>
      <c r="G102" s="1904"/>
      <c r="H102" s="586"/>
      <c r="I102" s="583" t="s">
        <v>30</v>
      </c>
      <c r="J102" s="606"/>
      <c r="K102" s="510"/>
      <c r="L102" s="179"/>
      <c r="M102" s="179"/>
      <c r="N102" s="180"/>
      <c r="P102" s="540"/>
      <c r="Q102" s="540"/>
      <c r="R102" s="540"/>
      <c r="V102" s="1021"/>
    </row>
    <row r="103" spans="1:22" s="146" customFormat="1" ht="21" hidden="1" customHeight="1" x14ac:dyDescent="0.25">
      <c r="A103" s="149"/>
      <c r="B103" s="605"/>
      <c r="C103" s="1902"/>
      <c r="D103" s="1903"/>
      <c r="E103" s="1903"/>
      <c r="F103" s="1903"/>
      <c r="G103" s="1904"/>
      <c r="H103" s="586"/>
      <c r="I103" s="583" t="s">
        <v>30</v>
      </c>
      <c r="J103" s="606"/>
      <c r="K103" s="510"/>
      <c r="L103" s="179"/>
      <c r="M103" s="179"/>
      <c r="N103" s="180"/>
      <c r="P103" s="540"/>
      <c r="Q103" s="540"/>
      <c r="R103" s="540"/>
      <c r="V103" s="1021"/>
    </row>
    <row r="104" spans="1:22" s="146" customFormat="1" ht="21" hidden="1" customHeight="1" x14ac:dyDescent="0.25">
      <c r="A104" s="149"/>
      <c r="B104" s="605"/>
      <c r="C104" s="1902"/>
      <c r="D104" s="1903"/>
      <c r="E104" s="1903"/>
      <c r="F104" s="1903"/>
      <c r="G104" s="1904"/>
      <c r="H104" s="586"/>
      <c r="I104" s="583" t="s">
        <v>30</v>
      </c>
      <c r="J104" s="606"/>
      <c r="K104" s="510"/>
      <c r="L104" s="179"/>
      <c r="M104" s="179"/>
      <c r="N104" s="180"/>
      <c r="P104" s="540"/>
      <c r="Q104" s="540"/>
      <c r="R104" s="540"/>
      <c r="V104" s="1021"/>
    </row>
    <row r="105" spans="1:22" s="146" customFormat="1" ht="21" customHeight="1" x14ac:dyDescent="0.25">
      <c r="A105" s="149"/>
      <c r="B105" s="588" t="s">
        <v>529</v>
      </c>
      <c r="C105" s="1945" t="s">
        <v>530</v>
      </c>
      <c r="D105" s="1946"/>
      <c r="E105" s="1946"/>
      <c r="F105" s="1946"/>
      <c r="G105" s="1947"/>
      <c r="H105" s="589">
        <v>26320</v>
      </c>
      <c r="I105" s="589" t="s">
        <v>30</v>
      </c>
      <c r="J105" s="589" t="s">
        <v>30</v>
      </c>
      <c r="K105" s="590"/>
      <c r="L105" s="590"/>
      <c r="M105" s="590"/>
      <c r="N105" s="591"/>
      <c r="O105" s="522" t="s">
        <v>519</v>
      </c>
      <c r="P105" s="539">
        <f>P109+P127+P161</f>
        <v>-7910548.9500000002</v>
      </c>
      <c r="Q105" s="539">
        <f>Q109+Q127+Q161</f>
        <v>-1989721</v>
      </c>
      <c r="R105" s="539">
        <f>R109+R127+R161</f>
        <v>-1430474</v>
      </c>
      <c r="V105" s="1021"/>
    </row>
    <row r="106" spans="1:22" s="146" customFormat="1" ht="46.15" customHeight="1" thickBot="1" x14ac:dyDescent="0.3">
      <c r="A106" s="149"/>
      <c r="B106" s="164" t="s">
        <v>275</v>
      </c>
      <c r="C106" s="1911" t="s">
        <v>415</v>
      </c>
      <c r="D106" s="1912"/>
      <c r="E106" s="1912"/>
      <c r="F106" s="1912"/>
      <c r="G106" s="1913"/>
      <c r="H106" s="168">
        <v>26400</v>
      </c>
      <c r="I106" s="169" t="s">
        <v>30</v>
      </c>
      <c r="J106" s="169"/>
      <c r="K106" s="514">
        <f>K107+K110+K128+K144</f>
        <v>7910548.9500000002</v>
      </c>
      <c r="L106" s="514">
        <f>L107+L110+L128+L144</f>
        <v>1989721</v>
      </c>
      <c r="M106" s="514">
        <f>M107+M110+M128+M144</f>
        <v>1430474</v>
      </c>
      <c r="N106" s="170">
        <f>N107+N110+N128+N144</f>
        <v>0</v>
      </c>
      <c r="P106" s="1811" t="s">
        <v>643</v>
      </c>
      <c r="Q106" s="1811"/>
      <c r="R106" s="1811"/>
      <c r="V106" s="1021"/>
    </row>
    <row r="107" spans="1:22" s="146" customFormat="1" ht="42.75" customHeight="1" thickBot="1" x14ac:dyDescent="0.3">
      <c r="A107" s="149"/>
      <c r="B107" s="609" t="s">
        <v>276</v>
      </c>
      <c r="C107" s="1890" t="s">
        <v>531</v>
      </c>
      <c r="D107" s="1891"/>
      <c r="E107" s="1891"/>
      <c r="F107" s="1891"/>
      <c r="G107" s="1892"/>
      <c r="H107" s="171">
        <v>26410</v>
      </c>
      <c r="I107" s="171" t="s">
        <v>30</v>
      </c>
      <c r="J107" s="171"/>
      <c r="K107" s="642">
        <f>K108+K109</f>
        <v>5807903.2300000004</v>
      </c>
      <c r="L107" s="642">
        <f t="shared" ref="L107:N107" si="14">L108+L109</f>
        <v>1989721</v>
      </c>
      <c r="M107" s="642">
        <f t="shared" si="14"/>
        <v>1430474</v>
      </c>
      <c r="N107" s="172">
        <f t="shared" si="14"/>
        <v>0</v>
      </c>
      <c r="P107" s="534">
        <f>P41</f>
        <v>2023</v>
      </c>
      <c r="Q107" s="535">
        <f t="shared" ref="Q107:R107" si="15">Q41</f>
        <v>2024</v>
      </c>
      <c r="R107" s="536">
        <f t="shared" si="15"/>
        <v>2025</v>
      </c>
      <c r="V107" s="1021"/>
    </row>
    <row r="108" spans="1:22" s="146" customFormat="1" ht="20.85" customHeight="1" x14ac:dyDescent="0.25">
      <c r="A108" s="149"/>
      <c r="B108" s="164" t="s">
        <v>277</v>
      </c>
      <c r="C108" s="1893" t="s">
        <v>310</v>
      </c>
      <c r="D108" s="1894"/>
      <c r="E108" s="1894"/>
      <c r="F108" s="1894"/>
      <c r="G108" s="1895"/>
      <c r="H108" s="173">
        <v>26411</v>
      </c>
      <c r="I108" s="565" t="s">
        <v>30</v>
      </c>
      <c r="J108" s="592"/>
      <c r="K108" s="566">
        <f>'ПЕЧАТЬ 2024'!E47</f>
        <v>5807903.2300000004</v>
      </c>
      <c r="L108" s="566">
        <f>ПРОВЕРКА!I9</f>
        <v>1989721</v>
      </c>
      <c r="M108" s="566">
        <f>ПРОВЕРКА!J9</f>
        <v>1430474</v>
      </c>
      <c r="N108" s="181"/>
      <c r="O108" s="826" t="s">
        <v>518</v>
      </c>
      <c r="P108" s="828">
        <f>K108-'ПЕЧАТЬ 2024'!E47</f>
        <v>0</v>
      </c>
      <c r="Q108" s="829">
        <f>L108-ПРОВЕРКА!I9</f>
        <v>0</v>
      </c>
      <c r="R108" s="829">
        <f>M108-ПРОВЕРКА!J9</f>
        <v>0</v>
      </c>
      <c r="S108" s="515" t="s">
        <v>492</v>
      </c>
      <c r="V108" s="1021"/>
    </row>
    <row r="109" spans="1:22" s="146" customFormat="1" ht="21" thickBot="1" x14ac:dyDescent="0.3">
      <c r="A109" s="149"/>
      <c r="B109" s="164" t="s">
        <v>278</v>
      </c>
      <c r="C109" s="1896" t="s">
        <v>279</v>
      </c>
      <c r="D109" s="1897"/>
      <c r="E109" s="1897"/>
      <c r="F109" s="1897"/>
      <c r="G109" s="1898"/>
      <c r="H109" s="615">
        <v>26412</v>
      </c>
      <c r="I109" s="516" t="s">
        <v>30</v>
      </c>
      <c r="J109" s="593"/>
      <c r="K109" s="645"/>
      <c r="L109" s="645"/>
      <c r="M109" s="645"/>
      <c r="N109" s="518"/>
      <c r="O109" s="522" t="s">
        <v>519</v>
      </c>
      <c r="P109" s="525">
        <f>K109-'ПЕЧАТЬ 2024'!E47</f>
        <v>-5807903.2300000004</v>
      </c>
      <c r="Q109" s="526">
        <f>L109-ПРОВЕРКА!I9</f>
        <v>-1989721</v>
      </c>
      <c r="R109" s="526">
        <f>M109-ПРОВЕРКА!J9</f>
        <v>-1430474</v>
      </c>
      <c r="S109" s="500" t="s">
        <v>487</v>
      </c>
      <c r="V109" s="1021"/>
    </row>
    <row r="110" spans="1:22" s="146" customFormat="1" ht="21" thickBot="1" x14ac:dyDescent="0.3">
      <c r="A110" s="149"/>
      <c r="B110" s="599" t="s">
        <v>280</v>
      </c>
      <c r="C110" s="1890" t="s">
        <v>281</v>
      </c>
      <c r="D110" s="1891"/>
      <c r="E110" s="1891"/>
      <c r="F110" s="1891"/>
      <c r="G110" s="1892"/>
      <c r="H110" s="171">
        <v>26420</v>
      </c>
      <c r="I110" s="171" t="s">
        <v>30</v>
      </c>
      <c r="J110" s="594"/>
      <c r="K110" s="642">
        <f>K111+K127</f>
        <v>1393307</v>
      </c>
      <c r="L110" s="642">
        <f t="shared" ref="L110:M110" si="16">L111+L127</f>
        <v>0</v>
      </c>
      <c r="M110" s="642">
        <f t="shared" si="16"/>
        <v>0</v>
      </c>
      <c r="N110" s="172">
        <f t="shared" ref="N110" si="17">N111+N127</f>
        <v>0</v>
      </c>
      <c r="P110" s="537"/>
      <c r="Q110" s="528"/>
      <c r="R110" s="538"/>
      <c r="S110" s="520"/>
      <c r="V110" s="1021"/>
    </row>
    <row r="111" spans="1:22" s="146" customFormat="1" ht="20.25" x14ac:dyDescent="0.25">
      <c r="A111" s="149"/>
      <c r="B111" s="607" t="s">
        <v>282</v>
      </c>
      <c r="C111" s="1899" t="s">
        <v>310</v>
      </c>
      <c r="D111" s="1900"/>
      <c r="E111" s="1900"/>
      <c r="F111" s="1900"/>
      <c r="G111" s="1901"/>
      <c r="H111" s="598">
        <v>26421</v>
      </c>
      <c r="I111" s="598" t="s">
        <v>30</v>
      </c>
      <c r="J111" s="595"/>
      <c r="K111" s="748">
        <f>SUM(K112:K126)</f>
        <v>1393307</v>
      </c>
      <c r="L111" s="748">
        <f t="shared" ref="L111:M111" si="18">L112+L113+L114+L115+L116+L117+L118+L119</f>
        <v>0</v>
      </c>
      <c r="M111" s="748">
        <f t="shared" si="18"/>
        <v>0</v>
      </c>
      <c r="N111" s="597"/>
      <c r="O111" s="826" t="s">
        <v>518</v>
      </c>
      <c r="P111" s="828">
        <f>K111-'ПЕЧАТЬ 2024'!H47</f>
        <v>0</v>
      </c>
      <c r="Q111" s="829">
        <f>L111-ПРОВЕРКА!I10</f>
        <v>0</v>
      </c>
      <c r="R111" s="830">
        <f>M111-ПРОВЕРКА!J10</f>
        <v>0</v>
      </c>
      <c r="S111" s="515" t="s">
        <v>492</v>
      </c>
      <c r="V111" s="1021"/>
    </row>
    <row r="112" spans="1:22" s="146" customFormat="1" ht="20.25" x14ac:dyDescent="0.25">
      <c r="A112" s="149"/>
      <c r="B112" s="505"/>
      <c r="C112" s="1937" t="s">
        <v>512</v>
      </c>
      <c r="D112" s="1938"/>
      <c r="E112" s="1938"/>
      <c r="F112" s="1938"/>
      <c r="G112" s="1939"/>
      <c r="H112" s="586" t="s">
        <v>515</v>
      </c>
      <c r="I112" s="583" t="s">
        <v>30</v>
      </c>
      <c r="J112" s="756">
        <v>1540620100</v>
      </c>
      <c r="K112" s="510">
        <v>9627</v>
      </c>
      <c r="L112" s="510">
        <f>ПРОВЕРКА!I12</f>
        <v>0</v>
      </c>
      <c r="M112" s="510">
        <f>ПРОВЕРКА!J12</f>
        <v>0</v>
      </c>
      <c r="N112" s="512"/>
      <c r="O112" s="488"/>
      <c r="P112" s="529"/>
      <c r="Q112" s="479"/>
      <c r="R112" s="530"/>
      <c r="S112" s="520"/>
      <c r="V112" s="1021"/>
    </row>
    <row r="113" spans="1:22" s="146" customFormat="1" ht="23.45" customHeight="1" x14ac:dyDescent="0.25">
      <c r="A113" s="149"/>
      <c r="B113" s="505"/>
      <c r="C113" s="1954"/>
      <c r="D113" s="1955"/>
      <c r="E113" s="1955"/>
      <c r="F113" s="1955"/>
      <c r="G113" s="1956"/>
      <c r="H113" s="586" t="s">
        <v>543</v>
      </c>
      <c r="I113" s="583" t="s">
        <v>30</v>
      </c>
      <c r="J113" s="756">
        <v>1540520560</v>
      </c>
      <c r="K113" s="510">
        <v>1083680</v>
      </c>
      <c r="L113" s="510"/>
      <c r="M113" s="510"/>
      <c r="N113" s="512"/>
      <c r="O113" s="488"/>
      <c r="P113" s="600"/>
      <c r="Q113" s="601"/>
      <c r="R113" s="602"/>
      <c r="S113" s="520"/>
      <c r="V113" s="1021"/>
    </row>
    <row r="114" spans="1:22" s="146" customFormat="1" ht="20.25" x14ac:dyDescent="0.25">
      <c r="A114" s="149"/>
      <c r="B114" s="505"/>
      <c r="C114" s="1954"/>
      <c r="D114" s="1955"/>
      <c r="E114" s="1955"/>
      <c r="F114" s="1955"/>
      <c r="G114" s="1956"/>
      <c r="H114" s="586" t="s">
        <v>544</v>
      </c>
      <c r="I114" s="583" t="s">
        <v>30</v>
      </c>
      <c r="J114" s="756">
        <v>1540821110</v>
      </c>
      <c r="K114" s="510">
        <v>300000</v>
      </c>
      <c r="L114" s="510"/>
      <c r="M114" s="510"/>
      <c r="N114" s="512"/>
      <c r="O114" s="488"/>
      <c r="P114" s="600"/>
      <c r="Q114" s="601"/>
      <c r="R114" s="602"/>
      <c r="S114" s="520"/>
      <c r="V114" s="1021"/>
    </row>
    <row r="115" spans="1:22" s="146" customFormat="1" ht="24" hidden="1" customHeight="1" x14ac:dyDescent="0.25">
      <c r="A115" s="149"/>
      <c r="B115" s="505"/>
      <c r="C115" s="1954"/>
      <c r="D115" s="1955"/>
      <c r="E115" s="1955"/>
      <c r="F115" s="1955"/>
      <c r="G115" s="1956"/>
      <c r="H115" s="586" t="s">
        <v>545</v>
      </c>
      <c r="I115" s="583" t="s">
        <v>30</v>
      </c>
      <c r="J115" s="756">
        <v>1500793080</v>
      </c>
      <c r="K115" s="510"/>
      <c r="L115" s="510"/>
      <c r="M115" s="510"/>
      <c r="N115" s="512"/>
      <c r="O115" s="488"/>
      <c r="P115" s="600"/>
      <c r="Q115" s="601"/>
      <c r="R115" s="602"/>
      <c r="S115" s="520"/>
      <c r="V115" s="1021"/>
    </row>
    <row r="116" spans="1:22" s="146" customFormat="1" ht="17.25" hidden="1" customHeight="1" x14ac:dyDescent="0.25">
      <c r="A116" s="149"/>
      <c r="B116" s="505"/>
      <c r="C116" s="1954"/>
      <c r="D116" s="1955"/>
      <c r="E116" s="1955"/>
      <c r="F116" s="1955"/>
      <c r="G116" s="1956"/>
      <c r="H116" s="586" t="s">
        <v>546</v>
      </c>
      <c r="I116" s="583" t="s">
        <v>30</v>
      </c>
      <c r="J116" s="756">
        <v>1500720130</v>
      </c>
      <c r="K116" s="510">
        <v>0</v>
      </c>
      <c r="L116" s="510"/>
      <c r="M116" s="510"/>
      <c r="N116" s="512"/>
      <c r="O116" s="488"/>
      <c r="P116" s="600"/>
      <c r="Q116" s="601"/>
      <c r="R116" s="602"/>
      <c r="S116" s="520"/>
      <c r="V116" s="1021"/>
    </row>
    <row r="117" spans="1:22" s="146" customFormat="1" ht="17.25" hidden="1" customHeight="1" x14ac:dyDescent="0.25">
      <c r="A117" s="149"/>
      <c r="B117" s="603"/>
      <c r="C117" s="1954"/>
      <c r="D117" s="1955"/>
      <c r="E117" s="1955"/>
      <c r="F117" s="1955"/>
      <c r="G117" s="1956"/>
      <c r="H117" s="586" t="s">
        <v>794</v>
      </c>
      <c r="I117" s="583" t="s">
        <v>30</v>
      </c>
      <c r="J117" s="756">
        <v>1500720550</v>
      </c>
      <c r="K117" s="510"/>
      <c r="L117" s="510"/>
      <c r="M117" s="510"/>
      <c r="N117" s="512"/>
      <c r="O117" s="488"/>
      <c r="P117" s="600"/>
      <c r="Q117" s="601"/>
      <c r="R117" s="602"/>
      <c r="S117" s="520"/>
      <c r="V117" s="1021"/>
    </row>
    <row r="118" spans="1:22" s="146" customFormat="1" ht="20.25" hidden="1" x14ac:dyDescent="0.25">
      <c r="A118" s="149"/>
      <c r="B118" s="603"/>
      <c r="C118" s="1954"/>
      <c r="D118" s="1955"/>
      <c r="E118" s="1955"/>
      <c r="F118" s="1955"/>
      <c r="G118" s="1956"/>
      <c r="H118" s="586" t="s">
        <v>802</v>
      </c>
      <c r="I118" s="583" t="s">
        <v>30</v>
      </c>
      <c r="J118" s="756">
        <v>1500620730</v>
      </c>
      <c r="K118" s="510"/>
      <c r="L118" s="510"/>
      <c r="M118" s="510"/>
      <c r="N118" s="512"/>
      <c r="O118" s="488"/>
      <c r="P118" s="600"/>
      <c r="Q118" s="601"/>
      <c r="R118" s="602"/>
      <c r="S118" s="520"/>
      <c r="V118" s="1021"/>
    </row>
    <row r="119" spans="1:22" s="146" customFormat="1" ht="20.25" hidden="1" x14ac:dyDescent="0.25">
      <c r="A119" s="149"/>
      <c r="B119" s="603"/>
      <c r="C119" s="1954"/>
      <c r="D119" s="1955"/>
      <c r="E119" s="1955"/>
      <c r="F119" s="1955"/>
      <c r="G119" s="1956"/>
      <c r="H119" s="584" t="s">
        <v>864</v>
      </c>
      <c r="I119" s="583" t="s">
        <v>30</v>
      </c>
      <c r="J119" s="756">
        <v>1500521230</v>
      </c>
      <c r="K119" s="510"/>
      <c r="L119" s="510"/>
      <c r="M119" s="510"/>
      <c r="N119" s="512"/>
      <c r="O119" s="488"/>
      <c r="P119" s="600"/>
      <c r="Q119" s="601"/>
      <c r="R119" s="602"/>
      <c r="S119" s="520"/>
      <c r="V119" s="1021"/>
    </row>
    <row r="120" spans="1:22" s="146" customFormat="1" ht="20.25" hidden="1" x14ac:dyDescent="0.25">
      <c r="A120" s="149"/>
      <c r="B120" s="603"/>
      <c r="C120" s="1954"/>
      <c r="D120" s="1955"/>
      <c r="E120" s="1955"/>
      <c r="F120" s="1955"/>
      <c r="G120" s="1956"/>
      <c r="H120" s="584"/>
      <c r="I120" s="583" t="s">
        <v>30</v>
      </c>
      <c r="J120" s="756"/>
      <c r="K120" s="510"/>
      <c r="L120" s="510"/>
      <c r="M120" s="510"/>
      <c r="N120" s="512"/>
      <c r="O120" s="488"/>
      <c r="P120" s="600"/>
      <c r="Q120" s="601"/>
      <c r="R120" s="602"/>
      <c r="S120" s="520"/>
      <c r="V120" s="1021"/>
    </row>
    <row r="121" spans="1:22" s="146" customFormat="1" ht="20.25" hidden="1" x14ac:dyDescent="0.25">
      <c r="A121" s="149"/>
      <c r="B121" s="603"/>
      <c r="C121" s="1954"/>
      <c r="D121" s="1955"/>
      <c r="E121" s="1955"/>
      <c r="F121" s="1955"/>
      <c r="G121" s="1956"/>
      <c r="H121" s="584"/>
      <c r="I121" s="583" t="s">
        <v>30</v>
      </c>
      <c r="J121" s="756"/>
      <c r="K121" s="510"/>
      <c r="L121" s="510"/>
      <c r="M121" s="510"/>
      <c r="N121" s="512"/>
      <c r="O121" s="488"/>
      <c r="P121" s="600"/>
      <c r="Q121" s="601"/>
      <c r="R121" s="602"/>
      <c r="S121" s="520"/>
      <c r="V121" s="1021"/>
    </row>
    <row r="122" spans="1:22" s="146" customFormat="1" ht="20.25" hidden="1" x14ac:dyDescent="0.25">
      <c r="A122" s="149"/>
      <c r="B122" s="603"/>
      <c r="C122" s="1954"/>
      <c r="D122" s="1955"/>
      <c r="E122" s="1955"/>
      <c r="F122" s="1955"/>
      <c r="G122" s="1956"/>
      <c r="H122" s="584"/>
      <c r="I122" s="583" t="s">
        <v>30</v>
      </c>
      <c r="J122" s="756"/>
      <c r="K122" s="510"/>
      <c r="L122" s="510"/>
      <c r="M122" s="510"/>
      <c r="N122" s="512"/>
      <c r="O122" s="488"/>
      <c r="P122" s="600"/>
      <c r="Q122" s="601"/>
      <c r="R122" s="602"/>
      <c r="S122" s="520"/>
      <c r="V122" s="1021"/>
    </row>
    <row r="123" spans="1:22" s="146" customFormat="1" ht="20.25" hidden="1" x14ac:dyDescent="0.25">
      <c r="A123" s="149"/>
      <c r="B123" s="603"/>
      <c r="C123" s="1954"/>
      <c r="D123" s="1955"/>
      <c r="E123" s="1955"/>
      <c r="F123" s="1955"/>
      <c r="G123" s="1956"/>
      <c r="H123" s="584"/>
      <c r="I123" s="583" t="s">
        <v>30</v>
      </c>
      <c r="J123" s="756"/>
      <c r="K123" s="510"/>
      <c r="L123" s="510"/>
      <c r="M123" s="510"/>
      <c r="N123" s="512"/>
      <c r="O123" s="488"/>
      <c r="P123" s="600"/>
      <c r="Q123" s="601"/>
      <c r="R123" s="602"/>
      <c r="S123" s="520"/>
      <c r="V123" s="1021"/>
    </row>
    <row r="124" spans="1:22" s="146" customFormat="1" ht="20.25" hidden="1" x14ac:dyDescent="0.25">
      <c r="A124" s="149"/>
      <c r="B124" s="603"/>
      <c r="C124" s="1954"/>
      <c r="D124" s="1955"/>
      <c r="E124" s="1955"/>
      <c r="F124" s="1955"/>
      <c r="G124" s="1956"/>
      <c r="H124" s="584"/>
      <c r="I124" s="583" t="s">
        <v>30</v>
      </c>
      <c r="J124" s="756"/>
      <c r="K124" s="510"/>
      <c r="L124" s="510"/>
      <c r="M124" s="510"/>
      <c r="N124" s="512"/>
      <c r="O124" s="488"/>
      <c r="P124" s="600"/>
      <c r="Q124" s="601"/>
      <c r="R124" s="602"/>
      <c r="S124" s="520"/>
      <c r="V124" s="1021"/>
    </row>
    <row r="125" spans="1:22" s="146" customFormat="1" ht="18" hidden="1" customHeight="1" x14ac:dyDescent="0.25">
      <c r="A125" s="149"/>
      <c r="B125" s="603"/>
      <c r="C125" s="1954"/>
      <c r="D125" s="1955"/>
      <c r="E125" s="1955"/>
      <c r="F125" s="1955"/>
      <c r="G125" s="1956"/>
      <c r="H125" s="584"/>
      <c r="I125" s="583" t="s">
        <v>30</v>
      </c>
      <c r="J125" s="756"/>
      <c r="K125" s="510"/>
      <c r="L125" s="510"/>
      <c r="M125" s="510"/>
      <c r="N125" s="512"/>
      <c r="O125" s="488"/>
      <c r="P125" s="600"/>
      <c r="Q125" s="601"/>
      <c r="R125" s="602"/>
      <c r="S125" s="520"/>
      <c r="V125" s="1021"/>
    </row>
    <row r="126" spans="1:22" s="146" customFormat="1" ht="20.25" hidden="1" x14ac:dyDescent="0.25">
      <c r="A126" s="149"/>
      <c r="B126" s="603"/>
      <c r="C126" s="1954"/>
      <c r="D126" s="1955"/>
      <c r="E126" s="1955"/>
      <c r="F126" s="1955"/>
      <c r="G126" s="1956"/>
      <c r="H126" s="584" t="s">
        <v>544</v>
      </c>
      <c r="I126" s="583" t="s">
        <v>30</v>
      </c>
      <c r="J126" s="756">
        <v>1500821110</v>
      </c>
      <c r="K126" s="510"/>
      <c r="L126" s="510"/>
      <c r="M126" s="510"/>
      <c r="N126" s="512"/>
      <c r="O126" s="488"/>
      <c r="P126" s="600"/>
      <c r="Q126" s="601"/>
      <c r="R126" s="602"/>
      <c r="S126" s="520"/>
      <c r="V126" s="1021"/>
    </row>
    <row r="127" spans="1:22" s="146" customFormat="1" ht="21" thickBot="1" x14ac:dyDescent="0.3">
      <c r="A127" s="149"/>
      <c r="B127" s="611" t="s">
        <v>283</v>
      </c>
      <c r="C127" s="1883" t="s">
        <v>279</v>
      </c>
      <c r="D127" s="1884"/>
      <c r="E127" s="1884"/>
      <c r="F127" s="1884"/>
      <c r="G127" s="1885"/>
      <c r="H127" s="614">
        <v>26422</v>
      </c>
      <c r="I127" s="612" t="s">
        <v>30</v>
      </c>
      <c r="J127" s="613"/>
      <c r="K127" s="643"/>
      <c r="L127" s="643"/>
      <c r="M127" s="643"/>
      <c r="N127" s="591"/>
      <c r="O127" s="522" t="s">
        <v>519</v>
      </c>
      <c r="P127" s="525">
        <f>K127-'ПЕЧАТЬ 2024'!H47</f>
        <v>-1393307</v>
      </c>
      <c r="Q127" s="526">
        <f>L127-ПРОВЕРКА!I12</f>
        <v>0</v>
      </c>
      <c r="R127" s="527">
        <f>M127-ПРОВЕРКА!J10</f>
        <v>0</v>
      </c>
      <c r="S127" s="500" t="s">
        <v>487</v>
      </c>
      <c r="V127" s="1021"/>
    </row>
    <row r="128" spans="1:22" s="146" customFormat="1" ht="20.25" x14ac:dyDescent="0.3">
      <c r="A128" s="149"/>
      <c r="B128" s="616" t="s">
        <v>284</v>
      </c>
      <c r="C128" s="1878" t="s">
        <v>413</v>
      </c>
      <c r="D128" s="1878"/>
      <c r="E128" s="1878"/>
      <c r="F128" s="1878"/>
      <c r="G128" s="1878"/>
      <c r="H128" s="617">
        <v>26430</v>
      </c>
      <c r="I128" s="618" t="s">
        <v>30</v>
      </c>
      <c r="J128" s="622"/>
      <c r="K128" s="619"/>
      <c r="L128" s="619"/>
      <c r="M128" s="619"/>
      <c r="N128" s="620"/>
      <c r="O128" s="523" t="s">
        <v>555</v>
      </c>
      <c r="P128" s="633">
        <f>K128-'ПЕЧАТЬ 2024'!I47</f>
        <v>0</v>
      </c>
      <c r="Q128" s="634"/>
      <c r="R128" s="635"/>
      <c r="S128" s="524" t="s">
        <v>520</v>
      </c>
      <c r="V128" s="1021"/>
    </row>
    <row r="129" spans="1:22" s="146" customFormat="1" ht="17.25" customHeight="1" x14ac:dyDescent="0.25">
      <c r="A129" s="149"/>
      <c r="B129" s="621"/>
      <c r="C129" s="1933" t="s">
        <v>512</v>
      </c>
      <c r="D129" s="1934"/>
      <c r="E129" s="1934"/>
      <c r="F129" s="1934"/>
      <c r="G129" s="1935"/>
      <c r="H129" s="586" t="s">
        <v>516</v>
      </c>
      <c r="I129" s="169" t="s">
        <v>30</v>
      </c>
      <c r="J129" s="606"/>
      <c r="K129" s="510"/>
      <c r="L129" s="510"/>
      <c r="M129" s="510"/>
      <c r="N129" s="512"/>
      <c r="P129" s="639"/>
      <c r="Q129" s="479"/>
      <c r="R129" s="479"/>
      <c r="S129" s="520"/>
      <c r="V129" s="1021"/>
    </row>
    <row r="130" spans="1:22" s="146" customFormat="1" ht="20.25" hidden="1" x14ac:dyDescent="0.25">
      <c r="A130" s="149"/>
      <c r="B130" s="621"/>
      <c r="C130" s="1957"/>
      <c r="D130" s="1958"/>
      <c r="E130" s="1958"/>
      <c r="F130" s="1958"/>
      <c r="G130" s="1959"/>
      <c r="H130" s="586" t="s">
        <v>547</v>
      </c>
      <c r="I130" s="169" t="s">
        <v>30</v>
      </c>
      <c r="J130" s="606"/>
      <c r="K130" s="510"/>
      <c r="L130" s="510"/>
      <c r="M130" s="510"/>
      <c r="N130" s="512"/>
      <c r="P130" s="639"/>
      <c r="Q130" s="479"/>
      <c r="R130" s="479"/>
      <c r="S130" s="520"/>
      <c r="V130" s="1021"/>
    </row>
    <row r="131" spans="1:22" s="146" customFormat="1" ht="20.25" hidden="1" x14ac:dyDescent="0.25">
      <c r="A131" s="149"/>
      <c r="B131" s="621"/>
      <c r="C131" s="1957"/>
      <c r="D131" s="1958"/>
      <c r="E131" s="1958"/>
      <c r="F131" s="1958"/>
      <c r="G131" s="1959"/>
      <c r="H131" s="586" t="s">
        <v>548</v>
      </c>
      <c r="I131" s="169" t="s">
        <v>30</v>
      </c>
      <c r="J131" s="606"/>
      <c r="K131" s="510"/>
      <c r="L131" s="510"/>
      <c r="M131" s="510"/>
      <c r="N131" s="512"/>
      <c r="P131" s="639"/>
      <c r="Q131" s="479"/>
      <c r="R131" s="479"/>
      <c r="S131" s="520"/>
      <c r="V131" s="1021"/>
    </row>
    <row r="132" spans="1:22" s="146" customFormat="1" ht="20.25" hidden="1" x14ac:dyDescent="0.25">
      <c r="A132" s="149"/>
      <c r="B132" s="621"/>
      <c r="C132" s="1957"/>
      <c r="D132" s="1958"/>
      <c r="E132" s="1958"/>
      <c r="F132" s="1958"/>
      <c r="G132" s="1959"/>
      <c r="H132" s="586" t="s">
        <v>549</v>
      </c>
      <c r="I132" s="169" t="s">
        <v>30</v>
      </c>
      <c r="J132" s="606"/>
      <c r="K132" s="510"/>
      <c r="L132" s="510"/>
      <c r="M132" s="510"/>
      <c r="N132" s="512"/>
      <c r="P132" s="639"/>
      <c r="Q132" s="479"/>
      <c r="R132" s="479"/>
      <c r="S132" s="520"/>
      <c r="V132" s="1021"/>
    </row>
    <row r="133" spans="1:22" s="146" customFormat="1" ht="20.25" hidden="1" x14ac:dyDescent="0.25">
      <c r="A133" s="149"/>
      <c r="B133" s="621"/>
      <c r="C133" s="1957"/>
      <c r="D133" s="1958"/>
      <c r="E133" s="1958"/>
      <c r="F133" s="1958"/>
      <c r="G133" s="1959"/>
      <c r="H133" s="586" t="s">
        <v>550</v>
      </c>
      <c r="I133" s="169" t="s">
        <v>30</v>
      </c>
      <c r="J133" s="606"/>
      <c r="K133" s="510"/>
      <c r="L133" s="510"/>
      <c r="M133" s="510"/>
      <c r="N133" s="512"/>
      <c r="P133" s="639"/>
      <c r="Q133" s="479"/>
      <c r="R133" s="479"/>
      <c r="S133" s="520"/>
      <c r="V133" s="1021"/>
    </row>
    <row r="134" spans="1:22" s="146" customFormat="1" ht="20.25" hidden="1" x14ac:dyDescent="0.25">
      <c r="A134" s="149"/>
      <c r="B134" s="621"/>
      <c r="C134" s="1957"/>
      <c r="D134" s="1958"/>
      <c r="E134" s="1958"/>
      <c r="F134" s="1958"/>
      <c r="G134" s="1959"/>
      <c r="H134" s="584"/>
      <c r="I134" s="169" t="s">
        <v>30</v>
      </c>
      <c r="J134" s="606"/>
      <c r="K134" s="510"/>
      <c r="L134" s="510"/>
      <c r="M134" s="510"/>
      <c r="N134" s="512"/>
      <c r="P134" s="639"/>
      <c r="Q134" s="479"/>
      <c r="R134" s="479"/>
      <c r="S134" s="520"/>
      <c r="V134" s="1021"/>
    </row>
    <row r="135" spans="1:22" s="146" customFormat="1" ht="20.25" hidden="1" x14ac:dyDescent="0.25">
      <c r="A135" s="149"/>
      <c r="B135" s="621"/>
      <c r="C135" s="1957"/>
      <c r="D135" s="1958"/>
      <c r="E135" s="1958"/>
      <c r="F135" s="1958"/>
      <c r="G135" s="1959"/>
      <c r="H135" s="584"/>
      <c r="I135" s="169" t="s">
        <v>30</v>
      </c>
      <c r="J135" s="606"/>
      <c r="K135" s="510"/>
      <c r="L135" s="510"/>
      <c r="M135" s="510"/>
      <c r="N135" s="512"/>
      <c r="P135" s="639"/>
      <c r="Q135" s="479"/>
      <c r="R135" s="479"/>
      <c r="S135" s="520"/>
      <c r="V135" s="1021"/>
    </row>
    <row r="136" spans="1:22" s="146" customFormat="1" ht="20.25" hidden="1" x14ac:dyDescent="0.25">
      <c r="A136" s="149"/>
      <c r="B136" s="621"/>
      <c r="C136" s="1957"/>
      <c r="D136" s="1958"/>
      <c r="E136" s="1958"/>
      <c r="F136" s="1958"/>
      <c r="G136" s="1959"/>
      <c r="H136" s="584"/>
      <c r="I136" s="169" t="s">
        <v>30</v>
      </c>
      <c r="J136" s="606"/>
      <c r="K136" s="510"/>
      <c r="L136" s="510"/>
      <c r="M136" s="510"/>
      <c r="N136" s="512"/>
      <c r="P136" s="639"/>
      <c r="Q136" s="479"/>
      <c r="R136" s="479"/>
      <c r="S136" s="520"/>
      <c r="V136" s="1021"/>
    </row>
    <row r="137" spans="1:22" s="146" customFormat="1" ht="20.25" hidden="1" x14ac:dyDescent="0.25">
      <c r="A137" s="149"/>
      <c r="B137" s="621"/>
      <c r="C137" s="1957"/>
      <c r="D137" s="1958"/>
      <c r="E137" s="1958"/>
      <c r="F137" s="1958"/>
      <c r="G137" s="1959"/>
      <c r="H137" s="584"/>
      <c r="I137" s="169" t="s">
        <v>30</v>
      </c>
      <c r="J137" s="606"/>
      <c r="K137" s="510"/>
      <c r="L137" s="510"/>
      <c r="M137" s="510"/>
      <c r="N137" s="512"/>
      <c r="P137" s="639"/>
      <c r="Q137" s="479"/>
      <c r="R137" s="479"/>
      <c r="S137" s="520"/>
      <c r="V137" s="1021"/>
    </row>
    <row r="138" spans="1:22" s="146" customFormat="1" ht="20.25" hidden="1" x14ac:dyDescent="0.25">
      <c r="A138" s="149"/>
      <c r="B138" s="621"/>
      <c r="C138" s="1957"/>
      <c r="D138" s="1958"/>
      <c r="E138" s="1958"/>
      <c r="F138" s="1958"/>
      <c r="G138" s="1959"/>
      <c r="H138" s="584"/>
      <c r="I138" s="169" t="s">
        <v>30</v>
      </c>
      <c r="J138" s="606"/>
      <c r="K138" s="510"/>
      <c r="L138" s="510"/>
      <c r="M138" s="510"/>
      <c r="N138" s="512"/>
      <c r="P138" s="639"/>
      <c r="Q138" s="479"/>
      <c r="R138" s="479"/>
      <c r="S138" s="520"/>
      <c r="V138" s="1021"/>
    </row>
    <row r="139" spans="1:22" s="146" customFormat="1" ht="20.25" hidden="1" x14ac:dyDescent="0.25">
      <c r="A139" s="149"/>
      <c r="B139" s="621"/>
      <c r="C139" s="1957"/>
      <c r="D139" s="1958"/>
      <c r="E139" s="1958"/>
      <c r="F139" s="1958"/>
      <c r="G139" s="1959"/>
      <c r="H139" s="584"/>
      <c r="I139" s="169" t="s">
        <v>30</v>
      </c>
      <c r="J139" s="606"/>
      <c r="K139" s="510"/>
      <c r="L139" s="510"/>
      <c r="M139" s="510"/>
      <c r="N139" s="512"/>
      <c r="P139" s="639"/>
      <c r="Q139" s="479"/>
      <c r="R139" s="479"/>
      <c r="S139" s="520"/>
      <c r="V139" s="1021"/>
    </row>
    <row r="140" spans="1:22" s="146" customFormat="1" ht="20.25" hidden="1" x14ac:dyDescent="0.25">
      <c r="A140" s="149"/>
      <c r="B140" s="621"/>
      <c r="C140" s="1957"/>
      <c r="D140" s="1958"/>
      <c r="E140" s="1958"/>
      <c r="F140" s="1958"/>
      <c r="G140" s="1959"/>
      <c r="H140" s="584"/>
      <c r="I140" s="169" t="s">
        <v>30</v>
      </c>
      <c r="J140" s="606"/>
      <c r="K140" s="510"/>
      <c r="L140" s="510"/>
      <c r="M140" s="510"/>
      <c r="N140" s="512"/>
      <c r="P140" s="639"/>
      <c r="Q140" s="479"/>
      <c r="R140" s="479"/>
      <c r="S140" s="520"/>
      <c r="V140" s="1021"/>
    </row>
    <row r="141" spans="1:22" s="146" customFormat="1" ht="20.25" hidden="1" x14ac:dyDescent="0.25">
      <c r="A141" s="149"/>
      <c r="B141" s="621"/>
      <c r="C141" s="1957"/>
      <c r="D141" s="1958"/>
      <c r="E141" s="1958"/>
      <c r="F141" s="1958"/>
      <c r="G141" s="1959"/>
      <c r="H141" s="584"/>
      <c r="I141" s="169" t="s">
        <v>30</v>
      </c>
      <c r="J141" s="606"/>
      <c r="K141" s="510"/>
      <c r="L141" s="510"/>
      <c r="M141" s="510"/>
      <c r="N141" s="512"/>
      <c r="P141" s="639"/>
      <c r="Q141" s="479"/>
      <c r="R141" s="479"/>
      <c r="S141" s="520"/>
      <c r="V141" s="1021"/>
    </row>
    <row r="142" spans="1:22" s="146" customFormat="1" ht="20.25" hidden="1" x14ac:dyDescent="0.25">
      <c r="A142" s="149"/>
      <c r="B142" s="621"/>
      <c r="C142" s="1957"/>
      <c r="D142" s="1958"/>
      <c r="E142" s="1958"/>
      <c r="F142" s="1958"/>
      <c r="G142" s="1959"/>
      <c r="H142" s="584"/>
      <c r="I142" s="169" t="s">
        <v>30</v>
      </c>
      <c r="J142" s="606"/>
      <c r="K142" s="510"/>
      <c r="L142" s="510"/>
      <c r="M142" s="510"/>
      <c r="N142" s="512"/>
      <c r="P142" s="639"/>
      <c r="Q142" s="479"/>
      <c r="R142" s="479"/>
      <c r="S142" s="520"/>
      <c r="V142" s="1021"/>
    </row>
    <row r="143" spans="1:22" s="146" customFormat="1" ht="20.25" hidden="1" x14ac:dyDescent="0.25">
      <c r="A143" s="149"/>
      <c r="B143" s="621"/>
      <c r="C143" s="1957"/>
      <c r="D143" s="1958"/>
      <c r="E143" s="1958"/>
      <c r="F143" s="1958"/>
      <c r="G143" s="1959"/>
      <c r="H143" s="584"/>
      <c r="I143" s="169" t="s">
        <v>30</v>
      </c>
      <c r="J143" s="606"/>
      <c r="K143" s="510"/>
      <c r="L143" s="510"/>
      <c r="M143" s="510"/>
      <c r="N143" s="512"/>
      <c r="P143" s="639"/>
      <c r="Q143" s="479"/>
      <c r="R143" s="479"/>
      <c r="S143" s="520"/>
      <c r="V143" s="1021"/>
    </row>
    <row r="144" spans="1:22" s="146" customFormat="1" ht="21" thickBot="1" x14ac:dyDescent="0.3">
      <c r="A144" s="149"/>
      <c r="B144" s="610" t="s">
        <v>285</v>
      </c>
      <c r="C144" s="1879" t="s">
        <v>286</v>
      </c>
      <c r="D144" s="1879"/>
      <c r="E144" s="1879"/>
      <c r="F144" s="1879"/>
      <c r="G144" s="1879"/>
      <c r="H144" s="623">
        <v>26450</v>
      </c>
      <c r="I144" s="171" t="s">
        <v>30</v>
      </c>
      <c r="J144" s="594"/>
      <c r="K144" s="642">
        <f>K145+K161</f>
        <v>709338.72</v>
      </c>
      <c r="L144" s="642">
        <f>L145+L161</f>
        <v>0</v>
      </c>
      <c r="M144" s="642">
        <f>M145+M161</f>
        <v>0</v>
      </c>
      <c r="N144" s="172">
        <f>N145+N161</f>
        <v>0</v>
      </c>
      <c r="P144" s="636"/>
      <c r="Q144" s="637"/>
      <c r="R144" s="638"/>
      <c r="S144" s="500"/>
      <c r="V144" s="1021"/>
    </row>
    <row r="145" spans="1:22" s="146" customFormat="1" ht="20.25" x14ac:dyDescent="0.25">
      <c r="A145" s="149"/>
      <c r="B145" s="607" t="s">
        <v>287</v>
      </c>
      <c r="C145" s="1880" t="s">
        <v>309</v>
      </c>
      <c r="D145" s="1881"/>
      <c r="E145" s="1881"/>
      <c r="F145" s="1881"/>
      <c r="G145" s="1882"/>
      <c r="H145" s="598">
        <v>26451</v>
      </c>
      <c r="I145" s="598" t="s">
        <v>30</v>
      </c>
      <c r="J145" s="595"/>
      <c r="K145" s="596">
        <f>K146</f>
        <v>709338.72</v>
      </c>
      <c r="L145" s="596">
        <f t="shared" ref="L145:M145" si="19">L146</f>
        <v>0</v>
      </c>
      <c r="M145" s="596">
        <f t="shared" si="19"/>
        <v>0</v>
      </c>
      <c r="N145" s="597"/>
      <c r="O145" s="826" t="s">
        <v>518</v>
      </c>
      <c r="P145" s="828">
        <f>K145-'ПЕЧАТЬ 2024'!J47</f>
        <v>0</v>
      </c>
      <c r="Q145" s="829">
        <f>L145-ПРОВЕРКА!I16</f>
        <v>0</v>
      </c>
      <c r="R145" s="829">
        <f>M145-ПРОВЕРКА!J16</f>
        <v>0</v>
      </c>
      <c r="S145" s="515" t="s">
        <v>492</v>
      </c>
      <c r="V145" s="1021"/>
    </row>
    <row r="146" spans="1:22" s="146" customFormat="1" ht="20.25" x14ac:dyDescent="0.25">
      <c r="A146" s="149"/>
      <c r="B146" s="621"/>
      <c r="C146" s="1933" t="s">
        <v>512</v>
      </c>
      <c r="D146" s="1934"/>
      <c r="E146" s="1934"/>
      <c r="F146" s="1934"/>
      <c r="G146" s="1935"/>
      <c r="H146" s="586" t="s">
        <v>517</v>
      </c>
      <c r="I146" s="583" t="s">
        <v>30</v>
      </c>
      <c r="J146" s="746"/>
      <c r="K146" s="510">
        <f>ПРОВЕРКА!H16</f>
        <v>709338.72</v>
      </c>
      <c r="L146" s="510">
        <f>ПРОВЕРКА!I16</f>
        <v>0</v>
      </c>
      <c r="M146" s="510">
        <f>ПРОВЕРКА!J16</f>
        <v>0</v>
      </c>
      <c r="N146" s="512"/>
      <c r="P146" s="529"/>
      <c r="Q146" s="479"/>
      <c r="R146" s="530"/>
      <c r="S146" s="520"/>
      <c r="V146" s="1021"/>
    </row>
    <row r="147" spans="1:22" s="146" customFormat="1" ht="20.25" hidden="1" x14ac:dyDescent="0.25">
      <c r="A147" s="149"/>
      <c r="B147" s="621"/>
      <c r="C147" s="1933"/>
      <c r="D147" s="1934"/>
      <c r="E147" s="1934"/>
      <c r="F147" s="1934"/>
      <c r="G147" s="1935"/>
      <c r="H147" s="586" t="s">
        <v>551</v>
      </c>
      <c r="I147" s="583" t="s">
        <v>30</v>
      </c>
      <c r="J147" s="606"/>
      <c r="K147" s="510"/>
      <c r="L147" s="510"/>
      <c r="M147" s="510"/>
      <c r="N147" s="512"/>
      <c r="P147" s="600"/>
      <c r="Q147" s="601"/>
      <c r="R147" s="602"/>
      <c r="S147" s="520"/>
      <c r="V147" s="1021"/>
    </row>
    <row r="148" spans="1:22" s="146" customFormat="1" ht="20.25" hidden="1" x14ac:dyDescent="0.25">
      <c r="A148" s="149"/>
      <c r="B148" s="621"/>
      <c r="C148" s="1933"/>
      <c r="D148" s="1934"/>
      <c r="E148" s="1934"/>
      <c r="F148" s="1934"/>
      <c r="G148" s="1935"/>
      <c r="H148" s="586" t="s">
        <v>552</v>
      </c>
      <c r="I148" s="583" t="s">
        <v>30</v>
      </c>
      <c r="J148" s="606"/>
      <c r="K148" s="510"/>
      <c r="L148" s="510"/>
      <c r="M148" s="510"/>
      <c r="N148" s="512"/>
      <c r="P148" s="600"/>
      <c r="Q148" s="601"/>
      <c r="R148" s="602"/>
      <c r="S148" s="520"/>
      <c r="V148" s="1021"/>
    </row>
    <row r="149" spans="1:22" s="146" customFormat="1" ht="20.25" hidden="1" x14ac:dyDescent="0.25">
      <c r="A149" s="149"/>
      <c r="B149" s="621"/>
      <c r="C149" s="1933"/>
      <c r="D149" s="1934"/>
      <c r="E149" s="1934"/>
      <c r="F149" s="1934"/>
      <c r="G149" s="1935"/>
      <c r="H149" s="586" t="s">
        <v>553</v>
      </c>
      <c r="I149" s="583" t="s">
        <v>30</v>
      </c>
      <c r="J149" s="606"/>
      <c r="K149" s="510"/>
      <c r="L149" s="510"/>
      <c r="M149" s="510"/>
      <c r="N149" s="512"/>
      <c r="P149" s="600"/>
      <c r="Q149" s="601"/>
      <c r="R149" s="602"/>
      <c r="S149" s="520"/>
      <c r="V149" s="1021"/>
    </row>
    <row r="150" spans="1:22" s="146" customFormat="1" ht="20.25" hidden="1" x14ac:dyDescent="0.25">
      <c r="A150" s="149"/>
      <c r="B150" s="621"/>
      <c r="C150" s="1933"/>
      <c r="D150" s="1934"/>
      <c r="E150" s="1934"/>
      <c r="F150" s="1934"/>
      <c r="G150" s="1935"/>
      <c r="H150" s="586" t="s">
        <v>554</v>
      </c>
      <c r="I150" s="583" t="s">
        <v>30</v>
      </c>
      <c r="J150" s="606"/>
      <c r="K150" s="510"/>
      <c r="L150" s="510"/>
      <c r="M150" s="510"/>
      <c r="N150" s="512"/>
      <c r="P150" s="600"/>
      <c r="Q150" s="601"/>
      <c r="R150" s="602"/>
      <c r="S150" s="520"/>
      <c r="V150" s="1021"/>
    </row>
    <row r="151" spans="1:22" s="146" customFormat="1" ht="20.25" hidden="1" x14ac:dyDescent="0.25">
      <c r="A151" s="149"/>
      <c r="B151" s="621"/>
      <c r="C151" s="1933"/>
      <c r="D151" s="1934"/>
      <c r="E151" s="1934"/>
      <c r="F151" s="1934"/>
      <c r="G151" s="1935"/>
      <c r="H151" s="584"/>
      <c r="I151" s="583" t="s">
        <v>30</v>
      </c>
      <c r="J151" s="606"/>
      <c r="K151" s="510"/>
      <c r="L151" s="510"/>
      <c r="M151" s="510"/>
      <c r="N151" s="512"/>
      <c r="P151" s="600"/>
      <c r="Q151" s="601"/>
      <c r="R151" s="602"/>
      <c r="S151" s="520"/>
      <c r="V151" s="1021"/>
    </row>
    <row r="152" spans="1:22" s="146" customFormat="1" ht="20.25" hidden="1" x14ac:dyDescent="0.25">
      <c r="A152" s="149"/>
      <c r="B152" s="621"/>
      <c r="C152" s="1933"/>
      <c r="D152" s="1934"/>
      <c r="E152" s="1934"/>
      <c r="F152" s="1934"/>
      <c r="G152" s="1935"/>
      <c r="H152" s="584"/>
      <c r="I152" s="583" t="s">
        <v>30</v>
      </c>
      <c r="J152" s="606"/>
      <c r="K152" s="510"/>
      <c r="L152" s="510"/>
      <c r="M152" s="510"/>
      <c r="N152" s="512"/>
      <c r="P152" s="600"/>
      <c r="Q152" s="601"/>
      <c r="R152" s="602"/>
      <c r="S152" s="520"/>
      <c r="V152" s="1021"/>
    </row>
    <row r="153" spans="1:22" s="146" customFormat="1" ht="20.25" hidden="1" x14ac:dyDescent="0.25">
      <c r="A153" s="149"/>
      <c r="B153" s="621"/>
      <c r="C153" s="1933"/>
      <c r="D153" s="1934"/>
      <c r="E153" s="1934"/>
      <c r="F153" s="1934"/>
      <c r="G153" s="1935"/>
      <c r="H153" s="584"/>
      <c r="I153" s="583" t="s">
        <v>30</v>
      </c>
      <c r="J153" s="606"/>
      <c r="K153" s="510"/>
      <c r="L153" s="510"/>
      <c r="M153" s="510"/>
      <c r="N153" s="512"/>
      <c r="P153" s="600"/>
      <c r="Q153" s="601"/>
      <c r="R153" s="602"/>
      <c r="S153" s="520"/>
      <c r="V153" s="1021"/>
    </row>
    <row r="154" spans="1:22" s="146" customFormat="1" ht="20.25" hidden="1" x14ac:dyDescent="0.25">
      <c r="A154" s="149"/>
      <c r="B154" s="621"/>
      <c r="C154" s="1933"/>
      <c r="D154" s="1934"/>
      <c r="E154" s="1934"/>
      <c r="F154" s="1934"/>
      <c r="G154" s="1935"/>
      <c r="H154" s="584"/>
      <c r="I154" s="583" t="s">
        <v>30</v>
      </c>
      <c r="J154" s="606"/>
      <c r="K154" s="510"/>
      <c r="L154" s="510"/>
      <c r="M154" s="510"/>
      <c r="N154" s="512"/>
      <c r="P154" s="600"/>
      <c r="Q154" s="601"/>
      <c r="R154" s="602"/>
      <c r="S154" s="520"/>
      <c r="V154" s="1021"/>
    </row>
    <row r="155" spans="1:22" s="146" customFormat="1" ht="20.25" hidden="1" x14ac:dyDescent="0.25">
      <c r="A155" s="149"/>
      <c r="B155" s="621"/>
      <c r="C155" s="1933"/>
      <c r="D155" s="1934"/>
      <c r="E155" s="1934"/>
      <c r="F155" s="1934"/>
      <c r="G155" s="1935"/>
      <c r="H155" s="584"/>
      <c r="I155" s="583" t="s">
        <v>30</v>
      </c>
      <c r="J155" s="606"/>
      <c r="K155" s="510"/>
      <c r="L155" s="510"/>
      <c r="M155" s="510"/>
      <c r="N155" s="512"/>
      <c r="P155" s="600"/>
      <c r="Q155" s="601"/>
      <c r="R155" s="602"/>
      <c r="S155" s="520"/>
      <c r="V155" s="1021"/>
    </row>
    <row r="156" spans="1:22" s="146" customFormat="1" ht="20.25" hidden="1" x14ac:dyDescent="0.25">
      <c r="A156" s="149"/>
      <c r="B156" s="621"/>
      <c r="C156" s="1933"/>
      <c r="D156" s="1934"/>
      <c r="E156" s="1934"/>
      <c r="F156" s="1934"/>
      <c r="G156" s="1935"/>
      <c r="H156" s="584"/>
      <c r="I156" s="583" t="s">
        <v>30</v>
      </c>
      <c r="J156" s="606"/>
      <c r="K156" s="510"/>
      <c r="L156" s="510"/>
      <c r="M156" s="510"/>
      <c r="N156" s="512"/>
      <c r="P156" s="600"/>
      <c r="Q156" s="601"/>
      <c r="R156" s="602"/>
      <c r="S156" s="520"/>
      <c r="V156" s="1021"/>
    </row>
    <row r="157" spans="1:22" s="146" customFormat="1" ht="20.25" hidden="1" x14ac:dyDescent="0.25">
      <c r="A157" s="149"/>
      <c r="B157" s="621"/>
      <c r="C157" s="1933"/>
      <c r="D157" s="1934"/>
      <c r="E157" s="1934"/>
      <c r="F157" s="1934"/>
      <c r="G157" s="1935"/>
      <c r="H157" s="584"/>
      <c r="I157" s="583" t="s">
        <v>30</v>
      </c>
      <c r="J157" s="606"/>
      <c r="K157" s="510"/>
      <c r="L157" s="510"/>
      <c r="M157" s="510"/>
      <c r="N157" s="512"/>
      <c r="P157" s="600"/>
      <c r="Q157" s="601"/>
      <c r="R157" s="602"/>
      <c r="S157" s="520"/>
      <c r="V157" s="1021"/>
    </row>
    <row r="158" spans="1:22" s="146" customFormat="1" ht="20.25" hidden="1" x14ac:dyDescent="0.25">
      <c r="A158" s="149"/>
      <c r="B158" s="621"/>
      <c r="C158" s="1933"/>
      <c r="D158" s="1934"/>
      <c r="E158" s="1934"/>
      <c r="F158" s="1934"/>
      <c r="G158" s="1935"/>
      <c r="H158" s="584"/>
      <c r="I158" s="583" t="s">
        <v>30</v>
      </c>
      <c r="J158" s="606"/>
      <c r="K158" s="510"/>
      <c r="L158" s="510"/>
      <c r="M158" s="510"/>
      <c r="N158" s="512"/>
      <c r="P158" s="600"/>
      <c r="Q158" s="601"/>
      <c r="R158" s="602"/>
      <c r="S158" s="520"/>
      <c r="V158" s="1021"/>
    </row>
    <row r="159" spans="1:22" s="146" customFormat="1" ht="20.25" hidden="1" x14ac:dyDescent="0.25">
      <c r="A159" s="149"/>
      <c r="B159" s="621"/>
      <c r="C159" s="1933"/>
      <c r="D159" s="1934"/>
      <c r="E159" s="1934"/>
      <c r="F159" s="1934"/>
      <c r="G159" s="1935"/>
      <c r="H159" s="584"/>
      <c r="I159" s="583" t="s">
        <v>30</v>
      </c>
      <c r="J159" s="606"/>
      <c r="K159" s="510"/>
      <c r="L159" s="510"/>
      <c r="M159" s="510"/>
      <c r="N159" s="512"/>
      <c r="P159" s="600"/>
      <c r="Q159" s="601"/>
      <c r="R159" s="602"/>
      <c r="S159" s="520"/>
      <c r="V159" s="1021"/>
    </row>
    <row r="160" spans="1:22" s="146" customFormat="1" ht="20.25" hidden="1" x14ac:dyDescent="0.25">
      <c r="A160" s="149"/>
      <c r="B160" s="621"/>
      <c r="C160" s="1933"/>
      <c r="D160" s="1934"/>
      <c r="E160" s="1934"/>
      <c r="F160" s="1934"/>
      <c r="G160" s="1935"/>
      <c r="H160" s="584"/>
      <c r="I160" s="583" t="s">
        <v>30</v>
      </c>
      <c r="J160" s="606"/>
      <c r="K160" s="510"/>
      <c r="L160" s="510"/>
      <c r="M160" s="510"/>
      <c r="N160" s="512"/>
      <c r="P160" s="600"/>
      <c r="Q160" s="601"/>
      <c r="R160" s="602"/>
      <c r="S160" s="520"/>
      <c r="V160" s="1021"/>
    </row>
    <row r="161" spans="1:22" s="146" customFormat="1" ht="21.4" customHeight="1" thickBot="1" x14ac:dyDescent="0.3">
      <c r="A161" s="149"/>
      <c r="B161" s="611" t="s">
        <v>288</v>
      </c>
      <c r="C161" s="1883" t="s">
        <v>279</v>
      </c>
      <c r="D161" s="1884"/>
      <c r="E161" s="1884"/>
      <c r="F161" s="1884"/>
      <c r="G161" s="1885"/>
      <c r="H161" s="614">
        <v>26452</v>
      </c>
      <c r="I161" s="612" t="s">
        <v>30</v>
      </c>
      <c r="J161" s="613"/>
      <c r="K161" s="590"/>
      <c r="L161" s="590"/>
      <c r="M161" s="590"/>
      <c r="N161" s="591"/>
      <c r="O161" s="522" t="s">
        <v>519</v>
      </c>
      <c r="P161" s="525">
        <f>K161-'ПЕЧАТЬ 2024'!J47</f>
        <v>-709338.72</v>
      </c>
      <c r="Q161" s="526">
        <f>L161-ПРОВЕРКА!I16</f>
        <v>0</v>
      </c>
      <c r="R161" s="526">
        <f>M161-ПРОВЕРКА!J16</f>
        <v>0</v>
      </c>
      <c r="S161" s="500" t="s">
        <v>487</v>
      </c>
      <c r="V161" s="1021"/>
    </row>
    <row r="162" spans="1:22" s="146" customFormat="1" ht="45.2" customHeight="1" x14ac:dyDescent="0.25">
      <c r="A162" s="149"/>
      <c r="B162" s="359" t="s">
        <v>289</v>
      </c>
      <c r="C162" s="1886" t="s">
        <v>298</v>
      </c>
      <c r="D162" s="1886"/>
      <c r="E162" s="1886"/>
      <c r="F162" s="1886"/>
      <c r="G162" s="1886"/>
      <c r="H162" s="360">
        <v>26500</v>
      </c>
      <c r="I162" s="360" t="s">
        <v>30</v>
      </c>
      <c r="J162" s="624"/>
      <c r="K162" s="544">
        <f>K163</f>
        <v>7910548.9500000002</v>
      </c>
      <c r="L162" s="544">
        <f>L164</f>
        <v>1989721</v>
      </c>
      <c r="M162" s="544">
        <f>M165</f>
        <v>1430474</v>
      </c>
      <c r="N162" s="545"/>
      <c r="O162" s="826" t="s">
        <v>518</v>
      </c>
      <c r="P162" s="831">
        <f>K162-K106</f>
        <v>0</v>
      </c>
      <c r="Q162" s="831">
        <f>L162-L106</f>
        <v>0</v>
      </c>
      <c r="R162" s="832">
        <f>M162-M106</f>
        <v>0</v>
      </c>
      <c r="S162" s="515" t="s">
        <v>492</v>
      </c>
      <c r="V162" s="1021"/>
    </row>
    <row r="163" spans="1:22" s="146" customFormat="1" ht="21.4" customHeight="1" thickBot="1" x14ac:dyDescent="0.3">
      <c r="A163" s="149"/>
      <c r="B163" s="174"/>
      <c r="C163" s="1887" t="s">
        <v>290</v>
      </c>
      <c r="D163" s="1888"/>
      <c r="E163" s="1888"/>
      <c r="F163" s="1888"/>
      <c r="G163" s="1889"/>
      <c r="H163" s="594">
        <v>26510</v>
      </c>
      <c r="I163" s="594">
        <v>2025</v>
      </c>
      <c r="J163" s="594"/>
      <c r="K163" s="172">
        <f>K85-K88</f>
        <v>7910548.9500000002</v>
      </c>
      <c r="L163" s="172"/>
      <c r="M163" s="172"/>
      <c r="N163" s="182"/>
      <c r="O163" s="826" t="s">
        <v>518</v>
      </c>
      <c r="P163" s="833">
        <f>K163-K106</f>
        <v>0</v>
      </c>
      <c r="Q163" s="833">
        <f>L164-L106</f>
        <v>0</v>
      </c>
      <c r="R163" s="834">
        <f>M165-M106</f>
        <v>0</v>
      </c>
      <c r="S163" s="515" t="s">
        <v>492</v>
      </c>
      <c r="V163" s="1021"/>
    </row>
    <row r="164" spans="1:22" s="146" customFormat="1" ht="20.25" x14ac:dyDescent="0.25">
      <c r="A164" s="149"/>
      <c r="B164" s="174"/>
      <c r="C164" s="1887" t="s">
        <v>290</v>
      </c>
      <c r="D164" s="1888"/>
      <c r="E164" s="1888"/>
      <c r="F164" s="1888"/>
      <c r="G164" s="1889"/>
      <c r="H164" s="594">
        <v>26520</v>
      </c>
      <c r="I164" s="594">
        <v>2026</v>
      </c>
      <c r="J164" s="594"/>
      <c r="K164" s="172"/>
      <c r="L164" s="172">
        <f>L85</f>
        <v>1989721</v>
      </c>
      <c r="M164" s="172"/>
      <c r="N164" s="182"/>
      <c r="O164" s="521"/>
      <c r="P164" s="625"/>
      <c r="Q164" s="626"/>
      <c r="R164" s="627"/>
      <c r="S164" s="515"/>
      <c r="V164" s="1021"/>
    </row>
    <row r="165" spans="1:22" s="146" customFormat="1" ht="20.25" x14ac:dyDescent="0.25">
      <c r="A165" s="149"/>
      <c r="B165" s="174"/>
      <c r="C165" s="1887" t="s">
        <v>290</v>
      </c>
      <c r="D165" s="1888"/>
      <c r="E165" s="1888"/>
      <c r="F165" s="1888"/>
      <c r="G165" s="1889"/>
      <c r="H165" s="594">
        <v>26530</v>
      </c>
      <c r="I165" s="594">
        <v>2027</v>
      </c>
      <c r="J165" s="594"/>
      <c r="K165" s="172"/>
      <c r="L165" s="172"/>
      <c r="M165" s="172">
        <f>M85</f>
        <v>1430474</v>
      </c>
      <c r="N165" s="182"/>
      <c r="O165" s="521"/>
      <c r="P165" s="625"/>
      <c r="Q165" s="626"/>
      <c r="R165" s="627"/>
      <c r="S165" s="515"/>
      <c r="V165" s="1021"/>
    </row>
    <row r="166" spans="1:22" s="146" customFormat="1" ht="45.6" hidden="1" customHeight="1" x14ac:dyDescent="0.25">
      <c r="A166" s="149"/>
      <c r="B166" s="628" t="s">
        <v>291</v>
      </c>
      <c r="C166" s="1874" t="s">
        <v>297</v>
      </c>
      <c r="D166" s="1874"/>
      <c r="E166" s="1874"/>
      <c r="F166" s="1874"/>
      <c r="G166" s="1874"/>
      <c r="H166" s="630">
        <v>26600</v>
      </c>
      <c r="I166" s="630" t="s">
        <v>30</v>
      </c>
      <c r="J166" s="630"/>
      <c r="K166" s="629">
        <f t="shared" ref="K166" si="20">K167</f>
        <v>0</v>
      </c>
      <c r="L166" s="629">
        <f>L168</f>
        <v>0</v>
      </c>
      <c r="M166" s="629">
        <f>M169</f>
        <v>0</v>
      </c>
      <c r="N166" s="629"/>
      <c r="O166" s="522" t="s">
        <v>519</v>
      </c>
      <c r="P166" s="531">
        <f>K166-K106</f>
        <v>-7910548.9500000002</v>
      </c>
      <c r="Q166" s="532">
        <f>L166-L106</f>
        <v>-1989721</v>
      </c>
      <c r="R166" s="533">
        <f>M166-M106</f>
        <v>-1430474</v>
      </c>
      <c r="S166" s="500" t="s">
        <v>487</v>
      </c>
      <c r="V166" s="1021"/>
    </row>
    <row r="167" spans="1:22" s="146" customFormat="1" ht="21" hidden="1" customHeight="1" thickBot="1" x14ac:dyDescent="0.3">
      <c r="A167" s="149"/>
      <c r="B167" s="174"/>
      <c r="C167" s="1875" t="s">
        <v>290</v>
      </c>
      <c r="D167" s="1876"/>
      <c r="E167" s="1876"/>
      <c r="F167" s="1876"/>
      <c r="G167" s="1877"/>
      <c r="H167" s="593">
        <v>26610</v>
      </c>
      <c r="I167" s="593">
        <v>2021</v>
      </c>
      <c r="J167" s="593"/>
      <c r="K167" s="517"/>
      <c r="L167" s="517"/>
      <c r="M167" s="517"/>
      <c r="N167" s="519"/>
      <c r="O167" s="522" t="s">
        <v>519</v>
      </c>
      <c r="P167" s="525">
        <f>K167-K106</f>
        <v>-7910548.9500000002</v>
      </c>
      <c r="Q167" s="526">
        <f>L168-L106</f>
        <v>-1989721</v>
      </c>
      <c r="R167" s="527">
        <f>M169-M106</f>
        <v>-1430474</v>
      </c>
      <c r="S167" s="500" t="s">
        <v>487</v>
      </c>
      <c r="V167" s="1021"/>
    </row>
    <row r="168" spans="1:22" s="146" customFormat="1" ht="21.4" hidden="1" customHeight="1" x14ac:dyDescent="0.3">
      <c r="B168" s="174"/>
      <c r="C168" s="1875" t="s">
        <v>290</v>
      </c>
      <c r="D168" s="1876"/>
      <c r="E168" s="1876"/>
      <c r="F168" s="1876"/>
      <c r="G168" s="1877"/>
      <c r="H168" s="593">
        <v>26620</v>
      </c>
      <c r="I168" s="593">
        <v>2022</v>
      </c>
      <c r="J168" s="631"/>
      <c r="K168" s="517"/>
      <c r="L168" s="517"/>
      <c r="M168" s="517"/>
      <c r="N168" s="632"/>
      <c r="V168" s="1021"/>
    </row>
    <row r="169" spans="1:22" s="146" customFormat="1" ht="21.4" hidden="1" customHeight="1" x14ac:dyDescent="0.3">
      <c r="B169" s="174"/>
      <c r="C169" s="1875" t="s">
        <v>290</v>
      </c>
      <c r="D169" s="1876"/>
      <c r="E169" s="1876"/>
      <c r="F169" s="1876"/>
      <c r="G169" s="1877"/>
      <c r="H169" s="593">
        <v>26630</v>
      </c>
      <c r="I169" s="593">
        <v>2023</v>
      </c>
      <c r="J169" s="631"/>
      <c r="K169" s="517"/>
      <c r="L169" s="517"/>
      <c r="M169" s="517"/>
      <c r="N169" s="632"/>
      <c r="V169" s="1021"/>
    </row>
    <row r="170" spans="1:22" s="183" customFormat="1" ht="8.1" hidden="1" customHeight="1" x14ac:dyDescent="0.3">
      <c r="B170" s="218"/>
      <c r="C170" s="219"/>
      <c r="D170" s="219"/>
      <c r="E170" s="219"/>
      <c r="F170" s="184"/>
      <c r="G170" s="184"/>
      <c r="H170" s="185"/>
      <c r="I170" s="185"/>
      <c r="J170" s="185"/>
      <c r="K170" s="187"/>
      <c r="N170" s="186"/>
      <c r="P170" s="208"/>
      <c r="Q170" s="208"/>
      <c r="R170" s="208"/>
      <c r="S170" s="208"/>
      <c r="V170" s="1022"/>
    </row>
    <row r="171" spans="1:22" s="218" customFormat="1" ht="23.45" customHeight="1" x14ac:dyDescent="0.3">
      <c r="B171" s="1815" t="s">
        <v>773</v>
      </c>
      <c r="C171" s="1815"/>
      <c r="D171" s="1815"/>
      <c r="E171" s="1815"/>
      <c r="F171" s="815"/>
      <c r="G171" s="227" t="s">
        <v>866</v>
      </c>
      <c r="H171" s="227"/>
      <c r="I171" s="227"/>
      <c r="J171" s="227"/>
      <c r="K171" s="747"/>
      <c r="L171" s="236"/>
      <c r="M171" s="235"/>
      <c r="N171" s="236"/>
      <c r="O171" s="574" t="s">
        <v>534</v>
      </c>
      <c r="P171" s="1948" t="s">
        <v>535</v>
      </c>
      <c r="Q171" s="1948"/>
      <c r="R171" s="1948"/>
      <c r="S171" s="237"/>
      <c r="V171" s="1023"/>
    </row>
    <row r="172" spans="1:22" s="218" customFormat="1" ht="9.75" hidden="1" customHeight="1" x14ac:dyDescent="0.3">
      <c r="B172" s="354"/>
      <c r="C172" s="354"/>
      <c r="D172" s="354"/>
      <c r="E172" s="354"/>
      <c r="F172" s="227"/>
      <c r="G172" s="227"/>
      <c r="H172" s="227"/>
      <c r="I172" s="227"/>
      <c r="J172" s="227"/>
      <c r="K172" s="227"/>
      <c r="L172" s="235"/>
      <c r="M172" s="235"/>
      <c r="N172" s="236"/>
      <c r="O172" s="235"/>
      <c r="P172" s="1948"/>
      <c r="Q172" s="1948"/>
      <c r="R172" s="1948"/>
      <c r="S172" s="237"/>
      <c r="V172" s="1023"/>
    </row>
    <row r="173" spans="1:22" s="218" customFormat="1" ht="20.25" hidden="1" x14ac:dyDescent="0.3">
      <c r="B173" s="226"/>
      <c r="C173" s="227"/>
      <c r="D173" s="1815" t="s">
        <v>416</v>
      </c>
      <c r="E173" s="1815"/>
      <c r="F173" s="816"/>
      <c r="G173" s="641" t="str">
        <f>G171</f>
        <v>Крашевский.А.С.</v>
      </c>
      <c r="H173" s="235"/>
      <c r="I173" s="235"/>
      <c r="J173" s="235"/>
      <c r="K173" s="235"/>
      <c r="L173" s="235"/>
      <c r="M173" s="235"/>
      <c r="N173" s="236"/>
      <c r="O173" s="235"/>
      <c r="P173" s="1948"/>
      <c r="Q173" s="1948"/>
      <c r="R173" s="1948"/>
      <c r="S173" s="237"/>
      <c r="V173" s="1023"/>
    </row>
    <row r="174" spans="1:22" s="183" customFormat="1" ht="23.45" customHeight="1" x14ac:dyDescent="0.3">
      <c r="B174" s="1816" t="str">
        <f>L5</f>
        <v>"31" января</v>
      </c>
      <c r="C174" s="1816"/>
      <c r="D174" s="355" t="str">
        <f>M5</f>
        <v>20 25 г.</v>
      </c>
      <c r="E174" s="230"/>
      <c r="F174" s="228"/>
      <c r="G174" s="228"/>
      <c r="H174" s="229"/>
      <c r="I174" s="229"/>
      <c r="J174" s="231"/>
      <c r="K174" s="231"/>
      <c r="L174" s="224"/>
      <c r="M174" s="224"/>
      <c r="N174" s="225"/>
      <c r="O174" s="224"/>
      <c r="P174" s="1948"/>
      <c r="Q174" s="1948"/>
      <c r="R174" s="1948"/>
      <c r="S174" s="208"/>
      <c r="V174" s="1022"/>
    </row>
    <row r="175" spans="1:22" s="188" customFormat="1" ht="20.25" hidden="1" customHeight="1" x14ac:dyDescent="0.3">
      <c r="B175" s="232" t="s">
        <v>292</v>
      </c>
      <c r="C175" s="233"/>
      <c r="D175" s="233"/>
      <c r="E175" s="233"/>
      <c r="F175" s="233"/>
      <c r="G175" s="233"/>
      <c r="H175" s="233"/>
      <c r="I175" s="233"/>
      <c r="J175" s="233"/>
      <c r="K175" s="233"/>
      <c r="L175" s="233"/>
      <c r="M175" s="233"/>
      <c r="N175" s="233"/>
      <c r="O175" s="234"/>
      <c r="P175" s="1948"/>
      <c r="Q175" s="1948"/>
      <c r="R175" s="1948"/>
      <c r="V175" s="1024"/>
    </row>
    <row r="176" spans="1:22" ht="15.6" hidden="1" customHeight="1" x14ac:dyDescent="0.25">
      <c r="B176" s="1919"/>
      <c r="C176" s="1919"/>
      <c r="D176" s="1919"/>
      <c r="E176" s="1919"/>
      <c r="F176" s="1919"/>
      <c r="G176" s="1919"/>
      <c r="H176" s="1919"/>
      <c r="I176" s="1919"/>
      <c r="J176" s="1919"/>
      <c r="K176" s="1919"/>
      <c r="L176" s="1919"/>
      <c r="M176" s="1919"/>
      <c r="N176" s="1919"/>
      <c r="O176" s="1919"/>
      <c r="P176" s="1948"/>
      <c r="Q176" s="1948"/>
      <c r="R176" s="1948"/>
    </row>
    <row r="177" spans="2:24" ht="20.25" x14ac:dyDescent="0.3">
      <c r="B177" s="1923" t="s">
        <v>316</v>
      </c>
      <c r="C177" s="1923"/>
      <c r="D177" s="1923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1948"/>
      <c r="Q177" s="1948"/>
      <c r="R177" s="1948"/>
    </row>
    <row r="178" spans="2:24" ht="20.25" x14ac:dyDescent="0.3">
      <c r="B178" s="240"/>
      <c r="C178" s="1926" t="s">
        <v>311</v>
      </c>
      <c r="D178" s="1926"/>
      <c r="E178" s="1926"/>
      <c r="F178" s="1926"/>
      <c r="G178" s="1926"/>
      <c r="H178" s="1926"/>
      <c r="I178" s="1926"/>
      <c r="J178" s="1926"/>
      <c r="K178" s="1926"/>
      <c r="L178" s="1926"/>
      <c r="M178" s="1926"/>
      <c r="N178" s="240"/>
      <c r="O178" s="240"/>
      <c r="P178" s="1948"/>
      <c r="Q178" s="1948"/>
      <c r="R178" s="1948"/>
    </row>
    <row r="179" spans="2:24" ht="43.15" customHeight="1" x14ac:dyDescent="0.3">
      <c r="B179" s="209"/>
      <c r="C179" s="1920" t="s">
        <v>909</v>
      </c>
      <c r="D179" s="1920"/>
      <c r="E179" s="1920"/>
      <c r="F179" s="1920"/>
      <c r="G179" s="1920"/>
      <c r="H179" s="1920"/>
      <c r="I179" s="1920"/>
      <c r="J179" s="1920"/>
      <c r="K179" s="1920"/>
      <c r="L179" s="1920"/>
      <c r="M179" s="1920"/>
      <c r="N179" s="1920"/>
      <c r="O179" s="209"/>
      <c r="P179" s="1948"/>
      <c r="Q179" s="1948"/>
      <c r="R179" s="1948"/>
    </row>
    <row r="180" spans="2:24" ht="17.850000000000001" hidden="1" customHeight="1" x14ac:dyDescent="0.3">
      <c r="B180" s="209"/>
      <c r="C180" s="1921"/>
      <c r="D180" s="1922"/>
      <c r="E180" s="1922"/>
      <c r="F180" s="1922"/>
      <c r="G180" s="1922"/>
      <c r="H180" s="1922"/>
      <c r="I180" s="1922"/>
      <c r="J180" s="1922"/>
      <c r="K180" s="1922"/>
      <c r="L180" s="1922"/>
      <c r="M180" s="1922"/>
      <c r="N180" s="209"/>
      <c r="O180" s="209"/>
      <c r="P180" s="1948"/>
      <c r="Q180" s="1948"/>
      <c r="R180" s="1948"/>
    </row>
    <row r="181" spans="2:24" ht="38.25" customHeight="1" x14ac:dyDescent="0.3">
      <c r="B181" s="209"/>
      <c r="C181" s="1928" t="str">
        <f>E12</f>
        <v xml:space="preserve">муниципальное бюджетное образовательное учреждение дополнительного образования  </v>
      </c>
      <c r="D181" s="1928"/>
      <c r="E181" s="1928"/>
      <c r="F181" s="1928"/>
      <c r="G181" s="1928"/>
      <c r="H181" s="1928" t="str">
        <f>E13</f>
        <v xml:space="preserve"> "Центр детского творчества" Уссурийского городского округа Приморского края</v>
      </c>
      <c r="I181" s="1928"/>
      <c r="J181" s="1928"/>
      <c r="K181" s="1928"/>
      <c r="L181" s="1928"/>
      <c r="M181" s="1928"/>
      <c r="N181" s="1928"/>
      <c r="O181" s="209"/>
      <c r="P181" s="1948"/>
      <c r="Q181" s="1948"/>
      <c r="R181" s="1948"/>
    </row>
    <row r="182" spans="2:24" ht="18.75" x14ac:dyDescent="0.3">
      <c r="B182" s="209"/>
      <c r="C182" s="1929" t="s">
        <v>293</v>
      </c>
      <c r="D182" s="1929"/>
      <c r="E182" s="1929"/>
      <c r="F182" s="1929"/>
      <c r="G182" s="1929"/>
      <c r="H182" s="1929"/>
      <c r="I182" s="1929"/>
      <c r="J182" s="1929"/>
      <c r="K182" s="1929"/>
      <c r="L182" s="1929"/>
      <c r="M182" s="1929"/>
      <c r="N182" s="211"/>
      <c r="O182" s="209"/>
      <c r="P182" s="1948"/>
      <c r="Q182" s="1948"/>
      <c r="R182" s="1948"/>
    </row>
    <row r="183" spans="2:24" ht="7.15" customHeight="1" x14ac:dyDescent="0.3">
      <c r="B183" s="209"/>
      <c r="C183" s="1927"/>
      <c r="D183" s="1927"/>
      <c r="E183" s="1927"/>
      <c r="F183" s="1927"/>
      <c r="G183" s="209"/>
      <c r="H183" s="209"/>
      <c r="I183" s="209"/>
      <c r="J183" s="209"/>
      <c r="K183" s="209"/>
      <c r="L183" s="209"/>
      <c r="M183" s="209"/>
      <c r="N183" s="209"/>
      <c r="O183" s="209"/>
      <c r="P183" s="1948"/>
      <c r="Q183" s="1948"/>
      <c r="R183" s="1948"/>
    </row>
    <row r="184" spans="2:24" ht="27.2" customHeight="1" x14ac:dyDescent="0.2">
      <c r="B184" s="1851" t="s">
        <v>113</v>
      </c>
      <c r="C184" s="1852"/>
      <c r="D184" s="1852"/>
      <c r="E184" s="1852"/>
      <c r="F184" s="1852"/>
      <c r="G184" s="1853"/>
      <c r="H184" s="1924" t="s">
        <v>227</v>
      </c>
      <c r="I184" s="503"/>
      <c r="J184" s="1857" t="s">
        <v>228</v>
      </c>
      <c r="K184" s="1859" t="s">
        <v>229</v>
      </c>
      <c r="L184" s="1859"/>
      <c r="M184" s="1859"/>
      <c r="P184" s="1948"/>
      <c r="Q184" s="1948"/>
      <c r="R184" s="1948"/>
    </row>
    <row r="185" spans="2:24" ht="95.65" customHeight="1" x14ac:dyDescent="0.2">
      <c r="B185" s="1854"/>
      <c r="C185" s="1855"/>
      <c r="D185" s="1855"/>
      <c r="E185" s="1855"/>
      <c r="F185" s="1855"/>
      <c r="G185" s="1856"/>
      <c r="H185" s="1925"/>
      <c r="I185" s="504"/>
      <c r="J185" s="1858"/>
      <c r="K185" s="163" t="str">
        <f>K19</f>
        <v>на 2025 г. (текущий финансовый год)</v>
      </c>
      <c r="L185" s="163" t="str">
        <f t="shared" ref="L185:M185" si="21">L19</f>
        <v>на 2026 г. (первый год планового периода)</v>
      </c>
      <c r="M185" s="163" t="str">
        <f t="shared" si="21"/>
        <v>на 2027 г. (второй год планового периода)</v>
      </c>
      <c r="P185" s="1948"/>
      <c r="Q185" s="1948"/>
      <c r="R185" s="1948"/>
    </row>
    <row r="186" spans="2:24" ht="29.1" customHeight="1" x14ac:dyDescent="0.2">
      <c r="B186" s="1906" t="s">
        <v>234</v>
      </c>
      <c r="C186" s="1907"/>
      <c r="D186" s="1907"/>
      <c r="E186" s="1907"/>
      <c r="F186" s="1907"/>
      <c r="G186" s="1908"/>
      <c r="H186" s="221">
        <v>1000</v>
      </c>
      <c r="I186" s="221"/>
      <c r="J186" s="221" t="s">
        <v>30</v>
      </c>
      <c r="K186" s="243">
        <f>K23</f>
        <v>55673431.670000002</v>
      </c>
      <c r="L186" s="243">
        <f t="shared" ref="L186:M186" si="22">L23</f>
        <v>41784596</v>
      </c>
      <c r="M186" s="243">
        <f t="shared" si="22"/>
        <v>41125805</v>
      </c>
    </row>
    <row r="187" spans="2:24" ht="29.1" customHeight="1" x14ac:dyDescent="0.2">
      <c r="B187" s="1909" t="s">
        <v>314</v>
      </c>
      <c r="C187" s="1909"/>
      <c r="D187" s="1909"/>
      <c r="E187" s="1909"/>
      <c r="F187" s="1909"/>
      <c r="G187" s="1909"/>
      <c r="H187" s="220">
        <v>1100</v>
      </c>
      <c r="I187" s="220"/>
      <c r="J187" s="220">
        <v>120</v>
      </c>
      <c r="K187" s="244">
        <f t="shared" ref="K187:M187" si="23">K24</f>
        <v>0</v>
      </c>
      <c r="L187" s="244">
        <f t="shared" si="23"/>
        <v>0</v>
      </c>
      <c r="M187" s="244">
        <f t="shared" si="23"/>
        <v>0</v>
      </c>
    </row>
    <row r="188" spans="2:24" ht="29.1" customHeight="1" x14ac:dyDescent="0.2">
      <c r="B188" s="1909" t="s">
        <v>236</v>
      </c>
      <c r="C188" s="1909"/>
      <c r="D188" s="1909"/>
      <c r="E188" s="1909"/>
      <c r="F188" s="1909"/>
      <c r="G188" s="1909"/>
      <c r="H188" s="220">
        <v>1200</v>
      </c>
      <c r="I188" s="220"/>
      <c r="J188" s="220">
        <v>130</v>
      </c>
      <c r="K188" s="244">
        <f>K26</f>
        <v>54225124.670000002</v>
      </c>
      <c r="L188" s="244">
        <f t="shared" ref="K188:M189" si="24">L26</f>
        <v>41784596</v>
      </c>
      <c r="M188" s="244">
        <f t="shared" si="24"/>
        <v>41125805</v>
      </c>
    </row>
    <row r="189" spans="2:24" ht="29.1" customHeight="1" x14ac:dyDescent="0.2">
      <c r="B189" s="1909" t="s">
        <v>313</v>
      </c>
      <c r="C189" s="1909"/>
      <c r="D189" s="1909"/>
      <c r="E189" s="1909"/>
      <c r="F189" s="1909"/>
      <c r="G189" s="1909"/>
      <c r="H189" s="220">
        <v>1210</v>
      </c>
      <c r="I189" s="220"/>
      <c r="J189" s="220">
        <v>130</v>
      </c>
      <c r="K189" s="244">
        <f t="shared" si="24"/>
        <v>42983932</v>
      </c>
      <c r="L189" s="244">
        <f t="shared" si="24"/>
        <v>41784596</v>
      </c>
      <c r="M189" s="244">
        <f t="shared" si="24"/>
        <v>41125805</v>
      </c>
    </row>
    <row r="190" spans="2:24" s="1050" customFormat="1" ht="29.1" customHeight="1" x14ac:dyDescent="0.2">
      <c r="B190" s="1960" t="s">
        <v>859</v>
      </c>
      <c r="C190" s="1961"/>
      <c r="D190" s="1961"/>
      <c r="E190" s="1961"/>
      <c r="F190" s="1961"/>
      <c r="G190" s="1962"/>
      <c r="H190" s="1051">
        <v>1230</v>
      </c>
      <c r="I190" s="1051"/>
      <c r="J190" s="1051">
        <v>130</v>
      </c>
      <c r="K190" s="1052">
        <f>K29</f>
        <v>1000000</v>
      </c>
      <c r="L190" s="1052">
        <f t="shared" ref="L190:M190" si="25">L29</f>
        <v>0</v>
      </c>
      <c r="M190" s="1052">
        <f t="shared" si="25"/>
        <v>0</v>
      </c>
      <c r="N190" s="1053"/>
      <c r="O190" s="1053"/>
      <c r="P190" s="1053"/>
      <c r="Q190" s="1053"/>
      <c r="V190" s="1054"/>
      <c r="W190" s="1054"/>
      <c r="X190" s="1054"/>
    </row>
    <row r="191" spans="2:24" ht="29.1" customHeight="1" x14ac:dyDescent="0.2">
      <c r="B191" s="1909" t="s">
        <v>237</v>
      </c>
      <c r="C191" s="1909"/>
      <c r="D191" s="1909"/>
      <c r="E191" s="1909"/>
      <c r="F191" s="1909"/>
      <c r="G191" s="1909"/>
      <c r="H191" s="220">
        <v>1300</v>
      </c>
      <c r="I191" s="220"/>
      <c r="J191" s="220">
        <v>140</v>
      </c>
      <c r="K191" s="244">
        <f>K30</f>
        <v>0</v>
      </c>
      <c r="L191" s="244">
        <f t="shared" ref="L191:M191" si="26">L30</f>
        <v>0</v>
      </c>
      <c r="M191" s="244">
        <f t="shared" si="26"/>
        <v>0</v>
      </c>
    </row>
    <row r="192" spans="2:24" ht="29.1" customHeight="1" x14ac:dyDescent="0.2">
      <c r="B192" s="1909" t="s">
        <v>538</v>
      </c>
      <c r="C192" s="1909"/>
      <c r="D192" s="1909"/>
      <c r="E192" s="1909"/>
      <c r="F192" s="1909"/>
      <c r="G192" s="1909"/>
      <c r="H192" s="220">
        <v>1400</v>
      </c>
      <c r="I192" s="220"/>
      <c r="J192" s="220">
        <v>150</v>
      </c>
      <c r="K192" s="244">
        <f>K31</f>
        <v>1448307</v>
      </c>
      <c r="L192" s="244">
        <f>L31</f>
        <v>0</v>
      </c>
      <c r="M192" s="244">
        <f>M31</f>
        <v>0</v>
      </c>
    </row>
    <row r="193" spans="2:22" ht="29.1" customHeight="1" x14ac:dyDescent="0.2">
      <c r="B193" s="1909" t="s">
        <v>312</v>
      </c>
      <c r="C193" s="1909"/>
      <c r="D193" s="1909"/>
      <c r="E193" s="1909"/>
      <c r="F193" s="1909"/>
      <c r="G193" s="1909"/>
      <c r="H193" s="220">
        <v>1410</v>
      </c>
      <c r="I193" s="220"/>
      <c r="J193" s="220">
        <v>150</v>
      </c>
      <c r="K193" s="244">
        <f>K32</f>
        <v>1393307</v>
      </c>
      <c r="L193" s="244">
        <f t="shared" ref="L193:M193" si="27">L32</f>
        <v>0</v>
      </c>
      <c r="M193" s="244">
        <f t="shared" si="27"/>
        <v>0</v>
      </c>
    </row>
    <row r="194" spans="2:22" ht="29.1" customHeight="1" x14ac:dyDescent="0.2">
      <c r="B194" s="1911" t="s">
        <v>241</v>
      </c>
      <c r="C194" s="1912"/>
      <c r="D194" s="1912"/>
      <c r="E194" s="1912"/>
      <c r="F194" s="1912"/>
      <c r="G194" s="1913"/>
      <c r="H194" s="220">
        <v>1420</v>
      </c>
      <c r="I194" s="220"/>
      <c r="J194" s="220">
        <v>150</v>
      </c>
      <c r="K194" s="244">
        <f>K33</f>
        <v>0</v>
      </c>
      <c r="L194" s="244">
        <f t="shared" ref="L194:M194" si="28">L33</f>
        <v>0</v>
      </c>
      <c r="M194" s="244">
        <f t="shared" si="28"/>
        <v>0</v>
      </c>
    </row>
    <row r="195" spans="2:22" ht="29.1" customHeight="1" x14ac:dyDescent="0.2">
      <c r="B195" s="1909" t="s">
        <v>239</v>
      </c>
      <c r="C195" s="1909"/>
      <c r="D195" s="1909"/>
      <c r="E195" s="1909"/>
      <c r="F195" s="1909"/>
      <c r="G195" s="1909"/>
      <c r="H195" s="220">
        <v>1500</v>
      </c>
      <c r="I195" s="220"/>
      <c r="J195" s="220">
        <v>180</v>
      </c>
      <c r="K195" s="244">
        <f t="shared" ref="K195:M198" si="29">K35</f>
        <v>0</v>
      </c>
      <c r="L195" s="244">
        <f t="shared" si="29"/>
        <v>0</v>
      </c>
      <c r="M195" s="244">
        <f t="shared" si="29"/>
        <v>0</v>
      </c>
    </row>
    <row r="196" spans="2:22" ht="29.1" hidden="1" customHeight="1" x14ac:dyDescent="0.2">
      <c r="B196" s="1909"/>
      <c r="C196" s="1909"/>
      <c r="D196" s="1909"/>
      <c r="E196" s="1909"/>
      <c r="F196" s="1909"/>
      <c r="G196" s="1909"/>
      <c r="H196" s="220">
        <v>1510</v>
      </c>
      <c r="I196" s="220"/>
      <c r="J196" s="220">
        <v>180</v>
      </c>
      <c r="K196" s="244">
        <f t="shared" si="29"/>
        <v>0</v>
      </c>
      <c r="L196" s="244">
        <f t="shared" si="29"/>
        <v>0</v>
      </c>
      <c r="M196" s="244">
        <f t="shared" si="29"/>
        <v>0</v>
      </c>
    </row>
    <row r="197" spans="2:22" ht="29.1" hidden="1" customHeight="1" x14ac:dyDescent="0.2">
      <c r="B197" s="1911"/>
      <c r="C197" s="1912"/>
      <c r="D197" s="1912"/>
      <c r="E197" s="1912"/>
      <c r="F197" s="1912"/>
      <c r="G197" s="1913"/>
      <c r="H197" s="220">
        <v>1520</v>
      </c>
      <c r="I197" s="220"/>
      <c r="J197" s="220">
        <v>180</v>
      </c>
      <c r="K197" s="244">
        <f t="shared" si="29"/>
        <v>0</v>
      </c>
      <c r="L197" s="244">
        <f t="shared" si="29"/>
        <v>0</v>
      </c>
      <c r="M197" s="244">
        <f t="shared" si="29"/>
        <v>0</v>
      </c>
    </row>
    <row r="198" spans="2:22" ht="29.1" customHeight="1" x14ac:dyDescent="0.2">
      <c r="B198" s="1909" t="s">
        <v>242</v>
      </c>
      <c r="C198" s="1909"/>
      <c r="D198" s="1909"/>
      <c r="E198" s="1909"/>
      <c r="F198" s="1909"/>
      <c r="G198" s="1909"/>
      <c r="H198" s="220">
        <v>1900</v>
      </c>
      <c r="I198" s="220"/>
      <c r="J198" s="220"/>
      <c r="K198" s="244">
        <f t="shared" si="29"/>
        <v>0</v>
      </c>
      <c r="L198" s="244">
        <f t="shared" si="29"/>
        <v>0</v>
      </c>
      <c r="M198" s="244">
        <f t="shared" si="29"/>
        <v>0</v>
      </c>
    </row>
    <row r="199" spans="2:22" ht="29.1" customHeight="1" x14ac:dyDescent="0.2">
      <c r="B199" s="1909" t="s">
        <v>243</v>
      </c>
      <c r="C199" s="1909"/>
      <c r="D199" s="1909"/>
      <c r="E199" s="1909"/>
      <c r="F199" s="1909"/>
      <c r="G199" s="1909"/>
      <c r="H199" s="220">
        <v>1980</v>
      </c>
      <c r="I199" s="220"/>
      <c r="J199" s="220" t="s">
        <v>30</v>
      </c>
      <c r="K199" s="244">
        <f t="shared" ref="K199:M201" si="30">K40</f>
        <v>0</v>
      </c>
      <c r="L199" s="244">
        <f t="shared" si="30"/>
        <v>0</v>
      </c>
      <c r="M199" s="244">
        <f t="shared" si="30"/>
        <v>0</v>
      </c>
    </row>
    <row r="200" spans="2:22" ht="39.75" customHeight="1" x14ac:dyDescent="0.2">
      <c r="B200" s="1909" t="s">
        <v>315</v>
      </c>
      <c r="C200" s="1909"/>
      <c r="D200" s="1909"/>
      <c r="E200" s="1909"/>
      <c r="F200" s="1909"/>
      <c r="G200" s="1909"/>
      <c r="H200" s="220">
        <v>1981</v>
      </c>
      <c r="I200" s="220"/>
      <c r="J200" s="220">
        <v>510</v>
      </c>
      <c r="K200" s="244">
        <f t="shared" si="30"/>
        <v>0</v>
      </c>
      <c r="L200" s="244">
        <f t="shared" si="30"/>
        <v>0</v>
      </c>
      <c r="M200" s="244">
        <f t="shared" si="30"/>
        <v>0</v>
      </c>
    </row>
    <row r="201" spans="2:22" ht="29.1" customHeight="1" x14ac:dyDescent="0.2">
      <c r="B201" s="1906" t="s">
        <v>245</v>
      </c>
      <c r="C201" s="1907"/>
      <c r="D201" s="1907"/>
      <c r="E201" s="1907"/>
      <c r="F201" s="1907"/>
      <c r="G201" s="1908"/>
      <c r="H201" s="221">
        <v>2000</v>
      </c>
      <c r="I201" s="221"/>
      <c r="J201" s="221" t="s">
        <v>30</v>
      </c>
      <c r="K201" s="243">
        <f t="shared" si="30"/>
        <v>58486424.620000005</v>
      </c>
      <c r="L201" s="243">
        <f t="shared" si="30"/>
        <v>41784596</v>
      </c>
      <c r="M201" s="243">
        <f t="shared" si="30"/>
        <v>41125805</v>
      </c>
      <c r="O201" s="578">
        <f>K186-K201</f>
        <v>-2812992.950000003</v>
      </c>
      <c r="P201" s="578">
        <f t="shared" ref="P201:Q201" si="31">L186-L201</f>
        <v>0</v>
      </c>
      <c r="Q201" s="578">
        <f t="shared" si="31"/>
        <v>0</v>
      </c>
    </row>
    <row r="202" spans="2:22" ht="19.7" hidden="1" customHeight="1" x14ac:dyDescent="0.3">
      <c r="B202" s="209"/>
      <c r="C202" s="209"/>
      <c r="D202" s="209"/>
      <c r="E202" s="209"/>
      <c r="F202" s="209"/>
      <c r="G202" s="209"/>
      <c r="H202" s="209"/>
      <c r="I202" s="209"/>
      <c r="J202" s="209"/>
      <c r="K202" s="209"/>
      <c r="L202" s="209"/>
      <c r="M202" s="209"/>
      <c r="N202" s="209"/>
      <c r="O202" s="577"/>
    </row>
    <row r="203" spans="2:22" ht="19.7" hidden="1" customHeight="1" x14ac:dyDescent="0.3">
      <c r="B203" s="209"/>
      <c r="C203" s="212"/>
      <c r="D203" s="212"/>
      <c r="E203" s="212"/>
      <c r="F203" s="212"/>
      <c r="G203" s="212"/>
      <c r="H203" s="212"/>
      <c r="I203" s="212"/>
      <c r="J203" s="212"/>
      <c r="K203" s="212"/>
      <c r="L203" s="212"/>
      <c r="M203" s="212"/>
      <c r="N203" s="212"/>
      <c r="O203" s="577"/>
    </row>
    <row r="204" spans="2:22" ht="32.85" customHeight="1" x14ac:dyDescent="0.3">
      <c r="B204" s="209"/>
      <c r="C204" s="1910" t="s">
        <v>908</v>
      </c>
      <c r="D204" s="1910"/>
      <c r="E204" s="1910"/>
      <c r="F204" s="1910"/>
      <c r="G204" s="1910"/>
      <c r="H204" s="1910"/>
      <c r="I204" s="1910"/>
      <c r="J204" s="1910"/>
      <c r="K204" s="1910"/>
      <c r="L204" s="1910"/>
      <c r="M204" s="1910"/>
      <c r="N204" s="1910"/>
      <c r="O204" s="579">
        <f>K21</f>
        <v>2812992.95</v>
      </c>
    </row>
    <row r="205" spans="2:22" ht="20.25" hidden="1" x14ac:dyDescent="0.3">
      <c r="B205" s="209"/>
      <c r="C205" s="210"/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09"/>
    </row>
    <row r="206" spans="2:22" s="188" customFormat="1" ht="20.25" hidden="1" x14ac:dyDescent="0.3">
      <c r="B206" s="209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0"/>
      <c r="O206" s="209"/>
      <c r="V206" s="1024"/>
    </row>
    <row r="207" spans="2:22" s="188" customFormat="1" ht="45.2" customHeight="1" x14ac:dyDescent="0.3">
      <c r="B207" s="209"/>
      <c r="C207" s="1914" t="str">
        <f>E12</f>
        <v xml:space="preserve">муниципальное бюджетное образовательное учреждение дополнительного образования  </v>
      </c>
      <c r="D207" s="1914"/>
      <c r="E207" s="1914"/>
      <c r="F207" s="1914"/>
      <c r="G207" s="1914"/>
      <c r="H207" s="1915" t="str">
        <f>E13</f>
        <v xml:space="preserve"> "Центр детского творчества" Уссурийского городского округа Приморского края</v>
      </c>
      <c r="I207" s="1915"/>
      <c r="J207" s="1915"/>
      <c r="K207" s="1915"/>
      <c r="L207" s="1915"/>
      <c r="M207" s="1915"/>
      <c r="N207" s="1915"/>
      <c r="O207" s="209"/>
      <c r="V207" s="1024"/>
    </row>
    <row r="208" spans="2:22" s="188" customFormat="1" ht="16.7" customHeight="1" x14ac:dyDescent="0.3">
      <c r="B208" s="209"/>
      <c r="C208" s="1916" t="s">
        <v>293</v>
      </c>
      <c r="D208" s="1916"/>
      <c r="E208" s="1916"/>
      <c r="F208" s="1916"/>
      <c r="G208" s="1916"/>
      <c r="H208" s="1916"/>
      <c r="I208" s="1916"/>
      <c r="J208" s="1916"/>
      <c r="K208" s="1916"/>
      <c r="L208" s="1916"/>
      <c r="M208" s="1916"/>
      <c r="N208" s="210"/>
      <c r="O208" s="209"/>
      <c r="V208" s="1024"/>
    </row>
    <row r="209" spans="2:22" s="188" customFormat="1" ht="50.85" customHeight="1" x14ac:dyDescent="0.3">
      <c r="B209" s="209"/>
      <c r="C209" s="1917" t="s">
        <v>610</v>
      </c>
      <c r="D209" s="1917"/>
      <c r="E209" s="1917"/>
      <c r="F209" s="1917"/>
      <c r="G209" s="1917"/>
      <c r="H209" s="1917"/>
      <c r="I209" s="1917"/>
      <c r="J209" s="1917"/>
      <c r="K209" s="1917"/>
      <c r="L209" s="1917"/>
      <c r="M209" s="1917"/>
      <c r="N209" s="210"/>
      <c r="O209" s="209"/>
      <c r="V209" s="1024"/>
    </row>
    <row r="210" spans="2:22" s="188" customFormat="1" ht="20.25" customHeight="1" x14ac:dyDescent="0.3">
      <c r="B210" s="209"/>
      <c r="C210" s="1918" t="s">
        <v>305</v>
      </c>
      <c r="D210" s="1918"/>
      <c r="E210" s="1918"/>
      <c r="F210" s="1918"/>
      <c r="G210" s="1918"/>
      <c r="H210" s="1918"/>
      <c r="I210" s="1918"/>
      <c r="J210" s="1918"/>
      <c r="K210" s="1918"/>
      <c r="L210" s="1918"/>
      <c r="M210" s="1918"/>
      <c r="N210" s="210"/>
      <c r="O210" s="209"/>
      <c r="V210" s="1024"/>
    </row>
    <row r="211" spans="2:22" s="188" customFormat="1" ht="16.7" customHeight="1" x14ac:dyDescent="0.3">
      <c r="B211" s="209"/>
      <c r="C211" s="1918"/>
      <c r="D211" s="1918"/>
      <c r="E211" s="1918"/>
      <c r="F211" s="1918"/>
      <c r="G211" s="1918"/>
      <c r="H211" s="1918"/>
      <c r="I211" s="1918"/>
      <c r="J211" s="1918"/>
      <c r="K211" s="1918"/>
      <c r="L211" s="1918"/>
      <c r="M211" s="1918"/>
      <c r="N211" s="210"/>
      <c r="O211" s="209"/>
      <c r="V211" s="1024"/>
    </row>
    <row r="212" spans="2:22" s="188" customFormat="1" ht="24.4" customHeight="1" x14ac:dyDescent="0.3">
      <c r="B212" s="209"/>
      <c r="C212" s="490"/>
      <c r="D212" s="490"/>
      <c r="E212" s="490"/>
      <c r="F212" s="490"/>
      <c r="G212" s="490"/>
      <c r="H212" s="490"/>
      <c r="I212" s="490"/>
      <c r="J212" s="490"/>
      <c r="K212" s="490"/>
      <c r="L212" s="490"/>
      <c r="M212" s="490"/>
      <c r="N212" s="210"/>
      <c r="O212" s="209"/>
      <c r="V212" s="1024"/>
    </row>
    <row r="213" spans="2:22" s="188" customFormat="1" ht="65.25" customHeight="1" x14ac:dyDescent="0.3">
      <c r="B213" s="209"/>
      <c r="C213" s="1905" t="s">
        <v>817</v>
      </c>
      <c r="D213" s="1905"/>
      <c r="E213" s="1905"/>
      <c r="F213" s="1905"/>
      <c r="G213" s="213"/>
      <c r="H213" s="213"/>
      <c r="I213" s="213"/>
      <c r="J213" s="213"/>
      <c r="K213" s="213"/>
      <c r="L213" s="217"/>
      <c r="M213" s="213" t="s">
        <v>818</v>
      </c>
      <c r="N213" s="210"/>
      <c r="O213" s="209"/>
      <c r="V213" s="1024"/>
    </row>
    <row r="214" spans="2:22" s="188" customFormat="1" ht="21" customHeight="1" x14ac:dyDescent="0.3">
      <c r="B214" s="209"/>
      <c r="C214" s="213"/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210"/>
      <c r="O214" s="209"/>
      <c r="V214" s="1024"/>
    </row>
    <row r="215" spans="2:22" s="188" customFormat="1" ht="38.450000000000003" customHeight="1" x14ac:dyDescent="0.3">
      <c r="B215" s="209"/>
      <c r="C215" s="1905" t="s">
        <v>917</v>
      </c>
      <c r="D215" s="1905"/>
      <c r="E215" s="1905"/>
      <c r="F215" s="1905"/>
      <c r="G215" s="213"/>
      <c r="H215" s="213"/>
      <c r="I215" s="213"/>
      <c r="J215" s="213"/>
      <c r="K215" s="213"/>
      <c r="L215" s="217"/>
      <c r="M215" s="213" t="s">
        <v>892</v>
      </c>
      <c r="N215" s="210"/>
      <c r="O215" s="209"/>
      <c r="V215" s="1024"/>
    </row>
    <row r="216" spans="2:22" s="188" customFormat="1" ht="18.75" x14ac:dyDescent="0.3">
      <c r="B216" s="209"/>
      <c r="C216" s="214"/>
      <c r="D216" s="214"/>
      <c r="E216" s="214"/>
      <c r="F216" s="214"/>
      <c r="G216" s="214"/>
      <c r="H216" s="214"/>
      <c r="I216" s="214"/>
      <c r="J216" s="214"/>
      <c r="K216" s="214"/>
      <c r="L216" s="214"/>
      <c r="M216" s="214"/>
      <c r="N216" s="209"/>
      <c r="O216" s="209"/>
      <c r="V216" s="1024"/>
    </row>
    <row r="217" spans="2:22" ht="27.6" customHeight="1" x14ac:dyDescent="0.3">
      <c r="B217" s="209"/>
      <c r="C217" s="213" t="s">
        <v>306</v>
      </c>
      <c r="D217" s="213" t="s">
        <v>307</v>
      </c>
      <c r="E217" s="214"/>
      <c r="F217" s="214"/>
      <c r="G217" s="214"/>
      <c r="H217" s="214"/>
      <c r="I217" s="214"/>
      <c r="J217" s="214"/>
      <c r="K217" s="214"/>
      <c r="L217" s="757" t="str">
        <f>L5</f>
        <v>"31" января</v>
      </c>
      <c r="M217" s="241" t="str">
        <f>M5</f>
        <v>20 25 г.</v>
      </c>
      <c r="N217" s="209"/>
      <c r="O217" s="209"/>
    </row>
    <row r="218" spans="2:22" ht="18.75" x14ac:dyDescent="0.3">
      <c r="B218" s="209"/>
      <c r="E218" s="214"/>
      <c r="F218" s="214"/>
      <c r="G218" s="214"/>
      <c r="H218" s="214"/>
      <c r="I218" s="214"/>
      <c r="J218" s="214"/>
      <c r="K218" s="214"/>
      <c r="L218" s="214"/>
      <c r="M218" s="214"/>
      <c r="N218" s="209"/>
      <c r="O218" s="209"/>
    </row>
    <row r="219" spans="2:22" ht="20.25" x14ac:dyDescent="0.3">
      <c r="B219" s="209"/>
      <c r="C219" s="213"/>
      <c r="D219" s="213"/>
      <c r="E219" s="214"/>
      <c r="F219" s="214"/>
      <c r="G219" s="214"/>
      <c r="H219" s="214"/>
      <c r="I219" s="214"/>
      <c r="J219" s="214"/>
      <c r="K219" s="214"/>
      <c r="L219" s="214"/>
      <c r="M219" s="214"/>
      <c r="N219" s="209"/>
      <c r="O219" s="209"/>
    </row>
    <row r="220" spans="2:22" ht="21" hidden="1" x14ac:dyDescent="0.35">
      <c r="B220" s="175"/>
      <c r="C220" s="175"/>
      <c r="D220" s="175"/>
      <c r="E220" s="175"/>
      <c r="F220" s="175"/>
      <c r="G220" s="175"/>
      <c r="H220" s="175"/>
      <c r="I220" s="175"/>
      <c r="J220" s="175"/>
      <c r="K220" s="175"/>
      <c r="L220" s="175"/>
      <c r="M220" s="175"/>
      <c r="N220" s="175"/>
    </row>
    <row r="236" spans="2:14" ht="18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</row>
    <row r="237" spans="2:14" ht="18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</row>
    <row r="238" spans="2:14" ht="18" x14ac:dyDescent="0.25"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</row>
    <row r="239" spans="2:14" ht="18" x14ac:dyDescent="0.25"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</row>
    <row r="240" spans="2:14" ht="18" x14ac:dyDescent="0.25"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</row>
  </sheetData>
  <sheetProtection password="CC11" sheet="1" objects="1" scenarios="1" formatCells="0" formatColumns="0" formatRows="0"/>
  <mergeCells count="284">
    <mergeCell ref="B190:G190"/>
    <mergeCell ref="P64:R64"/>
    <mergeCell ref="H70:I70"/>
    <mergeCell ref="C168:G168"/>
    <mergeCell ref="C169:G169"/>
    <mergeCell ref="C154:G154"/>
    <mergeCell ref="C155:G155"/>
    <mergeCell ref="C156:G156"/>
    <mergeCell ref="C157:G157"/>
    <mergeCell ref="C158:G158"/>
    <mergeCell ref="C159:G159"/>
    <mergeCell ref="C160:G160"/>
    <mergeCell ref="C164:G164"/>
    <mergeCell ref="C165:G165"/>
    <mergeCell ref="C142:G142"/>
    <mergeCell ref="C143:G143"/>
    <mergeCell ref="C147:G147"/>
    <mergeCell ref="C148:G148"/>
    <mergeCell ref="C149:G149"/>
    <mergeCell ref="C150:G150"/>
    <mergeCell ref="C151:G151"/>
    <mergeCell ref="C152:G152"/>
    <mergeCell ref="C153:G153"/>
    <mergeCell ref="C133:G133"/>
    <mergeCell ref="C134:G134"/>
    <mergeCell ref="C135:G135"/>
    <mergeCell ref="C136:G136"/>
    <mergeCell ref="C137:G137"/>
    <mergeCell ref="C138:G138"/>
    <mergeCell ref="C139:G139"/>
    <mergeCell ref="C140:G140"/>
    <mergeCell ref="C141:G141"/>
    <mergeCell ref="C123:G123"/>
    <mergeCell ref="C124:G124"/>
    <mergeCell ref="C125:G125"/>
    <mergeCell ref="C126:G126"/>
    <mergeCell ref="C120:G120"/>
    <mergeCell ref="C121:G121"/>
    <mergeCell ref="C130:G130"/>
    <mergeCell ref="C131:G131"/>
    <mergeCell ref="C132:G132"/>
    <mergeCell ref="C104:G104"/>
    <mergeCell ref="C113:G113"/>
    <mergeCell ref="C114:G114"/>
    <mergeCell ref="C115:G115"/>
    <mergeCell ref="C116:G116"/>
    <mergeCell ref="C117:G117"/>
    <mergeCell ref="C118:G118"/>
    <mergeCell ref="C119:G119"/>
    <mergeCell ref="C122:G122"/>
    <mergeCell ref="B194:G194"/>
    <mergeCell ref="P171:R185"/>
    <mergeCell ref="C81:M81"/>
    <mergeCell ref="B66:G66"/>
    <mergeCell ref="B67:G67"/>
    <mergeCell ref="B68:G68"/>
    <mergeCell ref="B82:B83"/>
    <mergeCell ref="C82:G83"/>
    <mergeCell ref="H82:H83"/>
    <mergeCell ref="J82:J83"/>
    <mergeCell ref="K82:N82"/>
    <mergeCell ref="B75:G75"/>
    <mergeCell ref="B76:G76"/>
    <mergeCell ref="B77:G77"/>
    <mergeCell ref="B78:G78"/>
    <mergeCell ref="B79:G79"/>
    <mergeCell ref="B80:G80"/>
    <mergeCell ref="B74:G74"/>
    <mergeCell ref="B73:G73"/>
    <mergeCell ref="H71:I71"/>
    <mergeCell ref="H72:I72"/>
    <mergeCell ref="H73:I73"/>
    <mergeCell ref="H74:I74"/>
    <mergeCell ref="H75:I75"/>
    <mergeCell ref="H76:I76"/>
    <mergeCell ref="H77:I77"/>
    <mergeCell ref="C89:G89"/>
    <mergeCell ref="C90:G90"/>
    <mergeCell ref="I82:I83"/>
    <mergeCell ref="C112:G112"/>
    <mergeCell ref="C129:G129"/>
    <mergeCell ref="C146:G146"/>
    <mergeCell ref="C84:G84"/>
    <mergeCell ref="C85:G85"/>
    <mergeCell ref="C86:G86"/>
    <mergeCell ref="C87:G87"/>
    <mergeCell ref="C88:G88"/>
    <mergeCell ref="C106:G106"/>
    <mergeCell ref="H78:I78"/>
    <mergeCell ref="H79:I79"/>
    <mergeCell ref="C105:G105"/>
    <mergeCell ref="C91:G91"/>
    <mergeCell ref="C92:G92"/>
    <mergeCell ref="C93:G93"/>
    <mergeCell ref="C94:G94"/>
    <mergeCell ref="C95:G95"/>
    <mergeCell ref="C96:G96"/>
    <mergeCell ref="C97:G97"/>
    <mergeCell ref="B176:O176"/>
    <mergeCell ref="C179:N179"/>
    <mergeCell ref="C180:M180"/>
    <mergeCell ref="B177:D177"/>
    <mergeCell ref="H184:H185"/>
    <mergeCell ref="J184:J185"/>
    <mergeCell ref="C178:M178"/>
    <mergeCell ref="C183:F183"/>
    <mergeCell ref="C181:G181"/>
    <mergeCell ref="H181:N181"/>
    <mergeCell ref="C182:M182"/>
    <mergeCell ref="C215:F215"/>
    <mergeCell ref="B184:G185"/>
    <mergeCell ref="B186:G186"/>
    <mergeCell ref="B187:G187"/>
    <mergeCell ref="B188:G188"/>
    <mergeCell ref="B191:G191"/>
    <mergeCell ref="B192:G192"/>
    <mergeCell ref="B195:G195"/>
    <mergeCell ref="C204:N204"/>
    <mergeCell ref="K184:M184"/>
    <mergeCell ref="B200:G200"/>
    <mergeCell ref="B201:G201"/>
    <mergeCell ref="B189:G189"/>
    <mergeCell ref="B196:G196"/>
    <mergeCell ref="B197:G197"/>
    <mergeCell ref="B198:G198"/>
    <mergeCell ref="B199:G199"/>
    <mergeCell ref="C207:G207"/>
    <mergeCell ref="H207:N207"/>
    <mergeCell ref="C208:M208"/>
    <mergeCell ref="C209:M209"/>
    <mergeCell ref="C210:M211"/>
    <mergeCell ref="C213:F213"/>
    <mergeCell ref="B193:G193"/>
    <mergeCell ref="B60:G60"/>
    <mergeCell ref="B61:G61"/>
    <mergeCell ref="B62:G62"/>
    <mergeCell ref="B63:G63"/>
    <mergeCell ref="C166:G166"/>
    <mergeCell ref="C167:G167"/>
    <mergeCell ref="C128:G128"/>
    <mergeCell ref="C144:G144"/>
    <mergeCell ref="C145:G145"/>
    <mergeCell ref="C161:G161"/>
    <mergeCell ref="C162:G162"/>
    <mergeCell ref="C163:G163"/>
    <mergeCell ref="C107:G107"/>
    <mergeCell ref="C108:G108"/>
    <mergeCell ref="C109:G109"/>
    <mergeCell ref="C110:G110"/>
    <mergeCell ref="C111:G111"/>
    <mergeCell ref="C127:G127"/>
    <mergeCell ref="C98:G98"/>
    <mergeCell ref="C99:G99"/>
    <mergeCell ref="C100:G100"/>
    <mergeCell ref="C101:G101"/>
    <mergeCell ref="C102:G102"/>
    <mergeCell ref="C103:G103"/>
    <mergeCell ref="B54:G54"/>
    <mergeCell ref="B36:G36"/>
    <mergeCell ref="B37:G37"/>
    <mergeCell ref="B38:G38"/>
    <mergeCell ref="B55:G55"/>
    <mergeCell ref="B56:G56"/>
    <mergeCell ref="B57:G57"/>
    <mergeCell ref="B58:G58"/>
    <mergeCell ref="B59:G59"/>
    <mergeCell ref="C16:F16"/>
    <mergeCell ref="B32:G32"/>
    <mergeCell ref="C17:M17"/>
    <mergeCell ref="B18:G19"/>
    <mergeCell ref="J18:J19"/>
    <mergeCell ref="K18:M18"/>
    <mergeCell ref="B20:G20"/>
    <mergeCell ref="B21:G21"/>
    <mergeCell ref="B22:G22"/>
    <mergeCell ref="B23:G23"/>
    <mergeCell ref="H21:I21"/>
    <mergeCell ref="H22:I22"/>
    <mergeCell ref="H20:I20"/>
    <mergeCell ref="H18:I19"/>
    <mergeCell ref="H30:I30"/>
    <mergeCell ref="B29:G29"/>
    <mergeCell ref="H29:I29"/>
    <mergeCell ref="B1:D1"/>
    <mergeCell ref="E1:F1"/>
    <mergeCell ref="E2:F2"/>
    <mergeCell ref="B3:D3"/>
    <mergeCell ref="E3:F3"/>
    <mergeCell ref="B14:D14"/>
    <mergeCell ref="E14:K14"/>
    <mergeCell ref="C15:D15"/>
    <mergeCell ref="E15:F15"/>
    <mergeCell ref="B5:D5"/>
    <mergeCell ref="B6:N6"/>
    <mergeCell ref="B9:D10"/>
    <mergeCell ref="E9:K10"/>
    <mergeCell ref="L2:L4"/>
    <mergeCell ref="E12:K12"/>
    <mergeCell ref="E13:K13"/>
    <mergeCell ref="B12:D13"/>
    <mergeCell ref="L12:L13"/>
    <mergeCell ref="M12:M13"/>
    <mergeCell ref="G8:K8"/>
    <mergeCell ref="P83:R83"/>
    <mergeCell ref="P87:R87"/>
    <mergeCell ref="P106:R106"/>
    <mergeCell ref="B42:G42"/>
    <mergeCell ref="B171:E171"/>
    <mergeCell ref="D173:E173"/>
    <mergeCell ref="B174:C174"/>
    <mergeCell ref="G7:K7"/>
    <mergeCell ref="P40:R40"/>
    <mergeCell ref="B43:G43"/>
    <mergeCell ref="B44:G44"/>
    <mergeCell ref="B45:G45"/>
    <mergeCell ref="B46:G46"/>
    <mergeCell ref="B47:G47"/>
    <mergeCell ref="B69:G69"/>
    <mergeCell ref="B70:G70"/>
    <mergeCell ref="B71:G71"/>
    <mergeCell ref="B72:G72"/>
    <mergeCell ref="B39:G39"/>
    <mergeCell ref="B40:G40"/>
    <mergeCell ref="B41:G41"/>
    <mergeCell ref="B64:G64"/>
    <mergeCell ref="B65:G65"/>
    <mergeCell ref="B35:G35"/>
    <mergeCell ref="H68:I68"/>
    <mergeCell ref="H69:I69"/>
    <mergeCell ref="O54:P54"/>
    <mergeCell ref="O35:P35"/>
    <mergeCell ref="H23:I23"/>
    <mergeCell ref="H24:I24"/>
    <mergeCell ref="H26:I26"/>
    <mergeCell ref="H27:I27"/>
    <mergeCell ref="H28:I28"/>
    <mergeCell ref="H31:I31"/>
    <mergeCell ref="H32:I32"/>
    <mergeCell ref="H33:I33"/>
    <mergeCell ref="H34:I34"/>
    <mergeCell ref="H35:I35"/>
    <mergeCell ref="H38:I38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B34:G34"/>
    <mergeCell ref="B24:G24"/>
    <mergeCell ref="H51:I51"/>
    <mergeCell ref="H52:I52"/>
    <mergeCell ref="H53:I53"/>
    <mergeCell ref="H54:I54"/>
    <mergeCell ref="H55:I55"/>
    <mergeCell ref="H56:I56"/>
    <mergeCell ref="H57:I57"/>
    <mergeCell ref="H49:I49"/>
    <mergeCell ref="H50:I50"/>
    <mergeCell ref="B25:G25"/>
    <mergeCell ref="B26:G26"/>
    <mergeCell ref="B27:G27"/>
    <mergeCell ref="B28:G28"/>
    <mergeCell ref="B30:G30"/>
    <mergeCell ref="B31:G31"/>
    <mergeCell ref="B33:G33"/>
    <mergeCell ref="B48:G48"/>
    <mergeCell ref="B49:G49"/>
    <mergeCell ref="B50:G50"/>
    <mergeCell ref="B51:G51"/>
    <mergeCell ref="B52:G52"/>
    <mergeCell ref="B53:G53"/>
  </mergeCells>
  <phoneticPr fontId="151" type="noConversion"/>
  <pageMargins left="0.25" right="0.25" top="0.75" bottom="0.75" header="0.3" footer="0.3"/>
  <pageSetup paperSize="9" scale="48" fitToHeight="0" orientation="landscape" r:id="rId1"/>
  <rowBreaks count="3" manualBreakCount="3">
    <brk id="40" max="13" man="1"/>
    <brk id="79" max="12" man="1"/>
    <brk id="17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10</vt:i4>
      </vt:variant>
    </vt:vector>
  </HeadingPairs>
  <TitlesOfParts>
    <vt:vector size="21" baseType="lpstr">
      <vt:lpstr>ПРОВЕРКА</vt:lpstr>
      <vt:lpstr>К ЗАЩИТЕ бюджета</vt:lpstr>
      <vt:lpstr>Пояснительная з.</vt:lpstr>
      <vt:lpstr>ПФДО</vt:lpstr>
      <vt:lpstr>расшифровка 2</vt:lpstr>
      <vt:lpstr>расшифровка 5</vt:lpstr>
      <vt:lpstr>расшифровка 4</vt:lpstr>
      <vt:lpstr>расшифровка 6</vt:lpstr>
      <vt:lpstr>расшифровка 4 (МСЗ)</vt:lpstr>
      <vt:lpstr>ПЕЧАТЬ 2024</vt:lpstr>
      <vt:lpstr>ПЕЧАТЬ ПЛАН</vt:lpstr>
      <vt:lpstr>'К ЗАЩИТЕ бюджета'!Область_печати</vt:lpstr>
      <vt:lpstr>'ПЕЧАТЬ 2024'!Область_печати</vt:lpstr>
      <vt:lpstr>'ПЕЧАТЬ ПЛАН'!Область_печати</vt:lpstr>
      <vt:lpstr>ПРОВЕРКА!Область_печати</vt:lpstr>
      <vt:lpstr>ПФДО!Область_печати</vt:lpstr>
      <vt:lpstr>'расшифровка 2'!Область_печати</vt:lpstr>
      <vt:lpstr>'расшифровка 4'!Область_печати</vt:lpstr>
      <vt:lpstr>'расшифровка 4 (МСЗ)'!Область_печати</vt:lpstr>
      <vt:lpstr>'расшифровка 5'!Область_печати</vt:lpstr>
      <vt:lpstr>'расшифровка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</dc:creator>
  <cp:lastModifiedBy>Region 25</cp:lastModifiedBy>
  <cp:lastPrinted>2025-02-04T03:12:05Z</cp:lastPrinted>
  <dcterms:created xsi:type="dcterms:W3CDTF">2016-11-02T07:05:09Z</dcterms:created>
  <dcterms:modified xsi:type="dcterms:W3CDTF">2025-02-04T03:13:29Z</dcterms:modified>
</cp:coreProperties>
</file>